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4235" windowHeight="7680"/>
  </bookViews>
  <sheets>
    <sheet name="5" sheetId="3" r:id="rId1"/>
    <sheet name="Лист2" sheetId="6" r:id="rId2"/>
  </sheets>
  <definedNames>
    <definedName name="_xlnm.Print_Titles" localSheetId="0">'5'!$11:$12</definedName>
    <definedName name="_xlnm.Print_Area" localSheetId="0">'5'!$A$1:$L$37</definedName>
  </definedNames>
  <calcPr calcId="145621"/>
</workbook>
</file>

<file path=xl/calcChain.xml><?xml version="1.0" encoding="utf-8"?>
<calcChain xmlns="http://schemas.openxmlformats.org/spreadsheetml/2006/main">
  <c r="J20" i="3" l="1"/>
  <c r="I20" i="3"/>
  <c r="J21" i="3"/>
  <c r="I21" i="3"/>
  <c r="J37" i="3"/>
  <c r="I37" i="3"/>
  <c r="K37" i="3"/>
  <c r="J36" i="3"/>
  <c r="I36" i="3"/>
  <c r="K36" i="3"/>
  <c r="I35" i="3"/>
  <c r="J34" i="3"/>
  <c r="I34" i="3"/>
  <c r="K34" i="3"/>
  <c r="J33" i="3"/>
  <c r="I33" i="3"/>
  <c r="K33" i="3"/>
  <c r="J32" i="3"/>
  <c r="I32" i="3"/>
  <c r="K32" i="3"/>
  <c r="I31" i="3"/>
  <c r="J28" i="3"/>
  <c r="I28" i="3"/>
  <c r="K28" i="3"/>
  <c r="J27" i="3"/>
  <c r="I27" i="3"/>
  <c r="K27" i="3"/>
  <c r="K26" i="3"/>
  <c r="J26" i="3"/>
  <c r="I26" i="3"/>
  <c r="K25" i="3"/>
  <c r="J25" i="3"/>
  <c r="I25" i="3"/>
  <c r="J24" i="3"/>
  <c r="I24" i="3"/>
  <c r="K24" i="3"/>
  <c r="J16" i="3"/>
  <c r="I16" i="3"/>
  <c r="I15" i="3"/>
  <c r="J22" i="3"/>
  <c r="I22" i="3"/>
  <c r="J23" i="3"/>
  <c r="I23" i="3"/>
  <c r="K23" i="3"/>
  <c r="K22" i="3"/>
  <c r="K21" i="3"/>
  <c r="K20" i="3"/>
  <c r="K18" i="3"/>
  <c r="J18" i="3"/>
  <c r="I18" i="3"/>
  <c r="K16" i="3"/>
  <c r="K14" i="3"/>
  <c r="J14" i="3"/>
  <c r="I14" i="3"/>
</calcChain>
</file>

<file path=xl/sharedStrings.xml><?xml version="1.0" encoding="utf-8"?>
<sst xmlns="http://schemas.openxmlformats.org/spreadsheetml/2006/main" count="140" uniqueCount="86">
  <si>
    <t>МП</t>
  </si>
  <si>
    <t>Пп</t>
  </si>
  <si>
    <t>09</t>
  </si>
  <si>
    <t xml:space="preserve">Наименование подпрограммы              Управление муниципальными финансами </t>
  </si>
  <si>
    <t>Ответственный исполнитель                Управление финансов Администрации муниципального образования «Увинский район»</t>
  </si>
  <si>
    <t>Значения целевых показателей (индикаторов)</t>
  </si>
  <si>
    <t>Подпрограмма «Управление муниципальными финансами»</t>
  </si>
  <si>
    <t xml:space="preserve">Объем налоговых и неналоговых  доходов консолидированного бюджета Увинского района </t>
  </si>
  <si>
    <t>%</t>
  </si>
  <si>
    <t xml:space="preserve">Отношение дефицита бюджета муниципального образования «Увинский район» к доходам бюджета муниципального образования «Увинский район», рассчитанное в соответствии с требованиями Бюджетного кодекса Российской  Федерации 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</si>
  <si>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«Увинский район» на оплату труда (включая начисления на оплату труда)</t>
  </si>
  <si>
    <t>Доля расходов  бюджета муниципального образования «Увинский район», формируемых  в рамках программ (муниципальных программ  муниципального образования «Увинский район», муниципальных  целевых программ) в общем объеме  расходов бюджета  муниципального образования «Увинский район»  (за исключением расходов,  осуществляемых  за счет субвенций  из федерального и республиканского  бюджетов)  (Доля расходов бюджета, формируемых в рамках муниципальных программ)</t>
  </si>
  <si>
    <t xml:space="preserve">Оценка качества управления  муниципальными  финансами  муниципального образования «Увинский район», определяемая Министерством  финансов Удмуртской Республики         </t>
  </si>
  <si>
    <t>Средний уровень качества финансового     менеджмента главных  распорядителей средств бюджета   муниципального образования «Увинский район»</t>
  </si>
  <si>
    <t>Средний уровень качества управления муниципальными финансами муниципальных образований сельских поселений по отношению к предыдущему году</t>
  </si>
  <si>
    <t>Отношение недополученных доходов по местным налогам в результате действия налоговых льгот, установленных законодательными (представительными) органами местного самоуправления муниципальных образований Увинского района к налоговым доходам консолидированного бюджета Увинского района</t>
  </si>
  <si>
    <t xml:space="preserve">Исполнение расходных обязательств  муниципального образования «Увинский район» в соответствии с решением о бюджете муниципального образования «Увинский район» на очередной финансовый год и плановый период </t>
  </si>
  <si>
    <t>Удельный вес главных  распорядителей средств бюджета муниципального образования «Увинский район», осуществляющих финансовый  контроль в общем  количестве главных распорядителей  средств бюджета муниципального образования «Увинский район», на которых  в соответствии с  законодательством возложены функции по финансовому контролю</t>
  </si>
  <si>
    <t xml:space="preserve">Отношение объема  муниципального долга муниципального образования «Увинский район» к годовому объему доходов бюджета  муниципального образования «Увинский район» без учета   безвозмездных поступлений       </t>
  </si>
  <si>
    <t xml:space="preserve">Отношение расходов на обслуживание  муниципального  долга муниципального образования «Увинский район» к объему расходов бюджета муниципального образования «Увинский район»  (за исключением объема расходов,  которые  осуществляются за счет субвенций, предоставляемых из бюджетов бюджетной системы  Российской Федерации)        </t>
  </si>
  <si>
    <t>Отношение объема просроченной  задолженности  по долговым обязательствам муниципального образования «Увинский район» к общему объему муниципального  долга муниципального образования «Увинский район»</t>
  </si>
  <si>
    <t xml:space="preserve">Отношение объема  выплат по муниципальным гарантиям к общему объему предоставленных муниципальным образованием «Увинский район» муниципальных   гарантий          </t>
  </si>
  <si>
    <t>Отношение объема  заимствований муниципального образования «Увинский район» в отчетном  финансовом году  к сумме, направляемой в отчетном финансовом году на финансирование дефицита бюджета  и (или) погашение долговых обязательств  бюджета муниципального образования «Увинский район»</t>
  </si>
  <si>
    <t xml:space="preserve">Доля дотаций  в объеме межбюджетных трансфертов из бюджета муниципального образования «Увинский район»  бюджетам  муниципальных образований сельских поселений в Увинском районе        </t>
  </si>
  <si>
    <t xml:space="preserve">Доля просроченной кредиторской задолженности в расходах бюджетов муниципальных образований сельских поселений в Увинском районе        </t>
  </si>
  <si>
    <t xml:space="preserve">Отношение дефицита бюджетов муниципальных образований  сельских поселений в Увинском районе к доходам бюджетов муниципальных    образований  сельских поселений в Увинском районе, рассчитанное в соответствии с требованиями Бюджетного кодекса Российской Федерации         </t>
  </si>
  <si>
    <t>Уровень качества управления       муниципальными финансами муниципальных образований сельских поселений по результатам мониторинга и оценки качества управления  муниципальными финансами  муниципальных образований сельских поселений в Увинском районе</t>
  </si>
  <si>
    <t xml:space="preserve">Уровень выполнения значений целевых показателей (индикаторов) муниципальной программы         </t>
  </si>
  <si>
    <t>Код аналитической программной классификации</t>
  </si>
  <si>
    <t xml:space="preserve">Наименование
целевого
показателя
(индикатора)
</t>
  </si>
  <si>
    <t xml:space="preserve">Единица 
измерения
</t>
  </si>
  <si>
    <t xml:space="preserve">Исполнение плана по налоговым  и неналоговым доходам бюджета муниципального образования «Увинский район» за отчетный финансовый год </t>
  </si>
  <si>
    <t xml:space="preserve">Удельный вес проведенных Управлением финансов Администрации муниципального образования «Увинский район» контрольных мероприятий (ревизий и проверок)   использования    средств бюджета   муниципального образования «Увинский район» к числу запланированных мероприятий </t>
  </si>
  <si>
    <t xml:space="preserve">N
п/п
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</si>
  <si>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</si>
  <si>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</si>
  <si>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</si>
  <si>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</si>
  <si>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 xml:space="preserve">тыс.
руб.
</t>
  </si>
  <si>
    <t>баллы</t>
  </si>
  <si>
    <t>муниципальные гарантии не предоставлялись</t>
  </si>
  <si>
    <t>не более 5</t>
  </si>
  <si>
    <t>не более 1</t>
  </si>
  <si>
    <t>надлежащее управление</t>
  </si>
  <si>
    <t>не менее 100</t>
  </si>
  <si>
    <t>не более 100</t>
  </si>
  <si>
    <t>не более 50</t>
  </si>
  <si>
    <t>не более 15</t>
  </si>
  <si>
    <t>не более 10</t>
  </si>
  <si>
    <t>не менее 80</t>
  </si>
  <si>
    <t>не менее 14</t>
  </si>
  <si>
    <t>Отношение объема  просроченной кредиторской задолженности  бюджета муниципального образования «Увинский район» (за исключением просроченной кредиторской задолженности, образованной по приносящей доход деятельности  (собственные доходы учреждений))к расходам бюджета муниципального образования «Увинский район»</t>
  </si>
  <si>
    <t>фактическое значение данного показателя равное "0" считается положительным</t>
  </si>
  <si>
    <t xml:space="preserve">Доля дотаций из бюджета муниципального образования «Увинский район» в объеме собственных доходов бюджетов муниципальных образований сельских поселений </t>
  </si>
  <si>
    <t xml:space="preserve"> </t>
  </si>
  <si>
    <t>Наименование программы                      Муниципальное управление</t>
  </si>
  <si>
    <t>Форма 5. Отчет о достигнутых значениях целевых показателей (индикаторов)  подпрограммы муниципальной программы</t>
  </si>
  <si>
    <t>равно 0</t>
  </si>
  <si>
    <r>
      <rPr>
        <b/>
        <sz val="11"/>
        <color indexed="8"/>
        <rFont val="Times New Roman"/>
        <family val="1"/>
        <charset val="204"/>
      </rPr>
      <t>Положительным считается увеличение</t>
    </r>
    <r>
      <rPr>
        <sz val="11"/>
        <color indexed="8"/>
        <rFont val="Times New Roman"/>
        <family val="1"/>
        <charset val="204"/>
      </rPr>
      <t xml:space="preserve"> фактического значения данного показателя. (Исполнение на 01.07.2017 сравнивается с планом на 6 мес. 2017г. и исполнением за аналогичный период 2016 года)</t>
    </r>
  </si>
  <si>
    <r>
      <rPr>
        <b/>
        <sz val="11"/>
        <color indexed="8"/>
        <rFont val="Times New Roman"/>
        <family val="1"/>
        <charset val="204"/>
      </rPr>
      <t>Положительным считатется снижение</t>
    </r>
    <r>
      <rPr>
        <sz val="11"/>
        <color indexed="8"/>
        <rFont val="Times New Roman"/>
        <family val="1"/>
        <charset val="204"/>
      </rPr>
      <t xml:space="preserve"> фактического значения данного показателя. (по итогам 6 мес. 2017 года бюджет МО "Увинский район" исполнен с профицитом)</t>
    </r>
  </si>
  <si>
    <t>факт на начало отчетного периода (за 2016 год)</t>
  </si>
  <si>
    <t xml:space="preserve">план на 2017 год </t>
  </si>
  <si>
    <t>значение на на 01.07.2017 г.</t>
  </si>
  <si>
    <r>
      <rPr>
        <b/>
        <sz val="11"/>
        <color indexed="8"/>
        <rFont val="Times New Roman"/>
        <family val="1"/>
        <charset val="204"/>
      </rPr>
      <t xml:space="preserve">Положительным считатется снижение </t>
    </r>
    <r>
      <rPr>
        <sz val="11"/>
        <color indexed="8"/>
        <rFont val="Times New Roman"/>
        <family val="1"/>
        <charset val="204"/>
      </rPr>
      <t xml:space="preserve">фактического значения данного показателя. </t>
    </r>
  </si>
  <si>
    <r>
      <rPr>
        <b/>
        <sz val="11"/>
        <color indexed="8"/>
        <rFont val="Times New Roman"/>
        <family val="1"/>
        <charset val="204"/>
      </rPr>
      <t xml:space="preserve">Положительным считается увеличение </t>
    </r>
    <r>
      <rPr>
        <sz val="11"/>
        <color indexed="8"/>
        <rFont val="Times New Roman"/>
        <family val="1"/>
        <charset val="204"/>
      </rPr>
      <t>фактического значения данного показателя.</t>
    </r>
  </si>
  <si>
    <t>Значение данного показателя на уровне "надлежащее управление" считается положительным.                                 Оценка качества управления муниципальными финансами МО "Увинский район" проводится МФ УР один раз в год по итогам года, за 2017 год будет получена во втором квартале 2018 года. В связи с отсутствием на момент составления отчета информации по значению показателя за 2017 г., учитывается информация за 2016 г. и сравнивается со значением показателя за 2015 г.</t>
  </si>
  <si>
    <r>
      <rPr>
        <b/>
        <sz val="11"/>
        <color indexed="8"/>
        <rFont val="Times New Roman"/>
        <family val="1"/>
        <charset val="204"/>
      </rPr>
      <t xml:space="preserve">Положительным считается увеличение </t>
    </r>
    <r>
      <rPr>
        <sz val="11"/>
        <color indexed="8"/>
        <rFont val="Times New Roman"/>
        <family val="1"/>
        <charset val="204"/>
      </rPr>
      <t>фактического значения данного показателя. Срок проведения годового мониторинга качества финансового менеджмента главных распорядителей средств бюджета за 2015 год - до 15 июня 2016 года. Оценка проводится с учетом всех показателей по итогам года. В связи с отсутствием на момент составления отчета информации по значению показателя за 2017 г., учитывается информация за 2016 г. и сравнивается со значением показателя за 2015 г.</t>
    </r>
  </si>
  <si>
    <r>
      <rPr>
        <b/>
        <sz val="11"/>
        <color indexed="8"/>
        <rFont val="Times New Roman"/>
        <family val="1"/>
        <charset val="204"/>
      </rPr>
      <t xml:space="preserve">Положительным считается увеличение </t>
    </r>
    <r>
      <rPr>
        <sz val="11"/>
        <color indexed="8"/>
        <rFont val="Times New Roman"/>
        <family val="1"/>
        <charset val="204"/>
      </rPr>
      <t>фактического значения данного показателя. Оценка качества управления муниципальными финансами сельских поселений проводится по итогам года, будет проведена за 2017 г. в 1 квартале 2018г. В связи с отсутствием на момент составления отчета информации по значению показателя за 2017 г., учитывается информация за 2016 г. и сравнивается со значением показателя за 2015 г.</t>
    </r>
  </si>
  <si>
    <r>
      <rPr>
        <b/>
        <sz val="11"/>
        <color indexed="8"/>
        <rFont val="Times New Roman"/>
        <family val="1"/>
        <charset val="204"/>
      </rPr>
      <t>Положительным считатется снижение</t>
    </r>
    <r>
      <rPr>
        <sz val="11"/>
        <color indexed="8"/>
        <rFont val="Times New Roman"/>
        <family val="1"/>
        <charset val="204"/>
      </rPr>
      <t xml:space="preserve"> фактического значения данного показателя.                                                                 Срок представления налоговой отчетности (формы 5-МН) по итогам 2017 года -  не позднее 31 июля 2018г. В связи с отсутствием на момент составления отчета информации по значению показателя за 2017 г., учитывается информация за 2016 г. и сравнивается со значением показателя за 2015 г.</t>
    </r>
  </si>
  <si>
    <r>
      <rPr>
        <b/>
        <sz val="11"/>
        <color theme="1"/>
        <rFont val="Times New Roman"/>
        <family val="1"/>
        <charset val="204"/>
      </rPr>
      <t xml:space="preserve">Положительным считается увеличение </t>
    </r>
    <r>
      <rPr>
        <sz val="11"/>
        <color theme="1"/>
        <rFont val="Times New Roman"/>
        <family val="1"/>
        <charset val="204"/>
      </rPr>
      <t>фактического значения данного показателя. (Исполнение на 01.07.2017 сравнивается с исполнением за аналогичный период 2016 года)</t>
    </r>
  </si>
  <si>
    <r>
      <rPr>
        <b/>
        <sz val="11"/>
        <color indexed="8"/>
        <rFont val="Times New Roman"/>
        <family val="1"/>
        <charset val="204"/>
      </rPr>
      <t xml:space="preserve">Положительным считается увеличение </t>
    </r>
    <r>
      <rPr>
        <sz val="11"/>
        <color indexed="8"/>
        <rFont val="Times New Roman"/>
        <family val="1"/>
        <charset val="204"/>
      </rPr>
      <t>фактического значения данного показателя. (Исполнение на 01.07.2017 сравнивается с исполнением за аналогичный период 2016 года)</t>
    </r>
  </si>
  <si>
    <r>
      <rPr>
        <b/>
        <sz val="11"/>
        <color indexed="8"/>
        <rFont val="Times New Roman"/>
        <family val="1"/>
        <charset val="204"/>
      </rPr>
      <t>Фактическое значение данного показателя более либо равное "100" считается положительным</t>
    </r>
    <r>
      <rPr>
        <sz val="11"/>
        <color indexed="8"/>
        <rFont val="Times New Roman"/>
        <family val="1"/>
        <charset val="204"/>
      </rPr>
      <t xml:space="preserve"> (проверки осуществляются отделом контрольно-ревизионной работы Администрации Увинского района (для расчета индикатора применятеся форма AS06 и утвержденный План проверок)</t>
    </r>
  </si>
  <si>
    <r>
      <rPr>
        <b/>
        <sz val="11"/>
        <color indexed="8"/>
        <rFont val="Times New Roman"/>
        <family val="1"/>
        <charset val="204"/>
      </rPr>
      <t xml:space="preserve">Фактическое значение данного показателя равное "100" считается положительным.      </t>
    </r>
    <r>
      <rPr>
        <sz val="11"/>
        <color indexed="8"/>
        <rFont val="Times New Roman"/>
        <family val="1"/>
        <charset val="204"/>
      </rPr>
      <t xml:space="preserve">                                                                                                    Внутренний финансовый контроль осуществляли:                                                                                     в 2016 году 4 из 6 ГАБС                           в 1 полугодии 2017 году также 4  из 6 ГАБС.                                                                                           Внутренний финансовый контроль не проводили Администрация Увинского района и Совет депутатов Увинского района                                                                    </t>
    </r>
  </si>
  <si>
    <r>
      <rPr>
        <b/>
        <sz val="11"/>
        <color indexed="8"/>
        <rFont val="Times New Roman"/>
        <family val="1"/>
        <charset val="204"/>
      </rPr>
      <t xml:space="preserve">Положительным считается снижение </t>
    </r>
    <r>
      <rPr>
        <sz val="11"/>
        <color indexed="8"/>
        <rFont val="Times New Roman"/>
        <family val="1"/>
        <charset val="204"/>
      </rPr>
      <t xml:space="preserve">фактического значения данного показателя. </t>
    </r>
  </si>
  <si>
    <r>
      <rPr>
        <b/>
        <sz val="11"/>
        <color indexed="8"/>
        <rFont val="Times New Roman"/>
        <family val="1"/>
        <charset val="204"/>
      </rPr>
      <t xml:space="preserve">Положительным считается снижение </t>
    </r>
    <r>
      <rPr>
        <sz val="11"/>
        <color indexed="8"/>
        <rFont val="Times New Roman"/>
        <family val="1"/>
        <charset val="204"/>
      </rPr>
      <t xml:space="preserve">фактического значения данного показателя.                                                                                                        </t>
    </r>
  </si>
  <si>
    <t>Положительным считается снижение фактического значения данного показателя, либо = "0" или не более "10".</t>
  </si>
  <si>
    <r>
      <rPr>
        <b/>
        <sz val="11"/>
        <color indexed="8"/>
        <rFont val="Times New Roman"/>
        <family val="1"/>
        <charset val="204"/>
      </rPr>
      <t xml:space="preserve">Фактическое значение данного показателя менее либо равное "100" считается положительным.         </t>
    </r>
    <r>
      <rPr>
        <sz val="11"/>
        <color indexed="8"/>
        <rFont val="Times New Roman"/>
        <family val="1"/>
        <charset val="204"/>
      </rPr>
      <t xml:space="preserve">                                                                      В первом полугодии 2017 г. заимствования не производились.</t>
    </r>
  </si>
  <si>
    <r>
      <rPr>
        <b/>
        <sz val="11"/>
        <color indexed="8"/>
        <rFont val="Times New Roman"/>
        <family val="1"/>
        <charset val="204"/>
      </rPr>
      <t xml:space="preserve">Положительным считатется снижение </t>
    </r>
    <r>
      <rPr>
        <sz val="11"/>
        <color indexed="8"/>
        <rFont val="Times New Roman"/>
        <family val="1"/>
        <charset val="204"/>
      </rPr>
      <t>фактического значения данного показателя. (Исполнение на 01.07.2017 сравнивается с исполнением за аналогичный период 2016 года)</t>
    </r>
  </si>
  <si>
    <r>
      <rPr>
        <b/>
        <sz val="11"/>
        <color indexed="8"/>
        <rFont val="Times New Roman"/>
        <family val="1"/>
        <charset val="204"/>
      </rPr>
      <t xml:space="preserve">Положительным считатется снижение </t>
    </r>
    <r>
      <rPr>
        <sz val="11"/>
        <color indexed="8"/>
        <rFont val="Times New Roman"/>
        <family val="1"/>
        <charset val="204"/>
      </rPr>
      <t>фактического значения данного показателя, но до уровня не менее 20%. (Исполнение на 01.07.2017 сравнивается с исполнением за аналогичный период 2016 года)</t>
    </r>
  </si>
  <si>
    <t>не менее 20</t>
  </si>
  <si>
    <r>
      <rPr>
        <b/>
        <sz val="11"/>
        <color indexed="8"/>
        <rFont val="Times New Roman"/>
        <family val="1"/>
        <charset val="204"/>
      </rPr>
      <t>Уменьшение фактического значения данного показателя либо значение не более "1" считаются положительным</t>
    </r>
    <r>
      <rPr>
        <sz val="11"/>
        <color indexed="8"/>
        <rFont val="Times New Roman"/>
        <family val="1"/>
        <charset val="204"/>
      </rPr>
      <t xml:space="preserve">.Просроченная кредиторская задоженность сельских поселений составила на 01.07.2017 г. </t>
    </r>
    <r>
      <rPr>
        <sz val="11"/>
        <color theme="1"/>
        <rFont val="Times New Roman"/>
        <family val="1"/>
        <charset val="204"/>
      </rPr>
      <t>2362</t>
    </r>
    <r>
      <rPr>
        <sz val="11"/>
        <color indexed="8"/>
        <rFont val="Times New Roman"/>
        <family val="1"/>
        <charset val="204"/>
      </rPr>
      <t xml:space="preserve"> т.р. (по 5 поселениям по причине недостаточности денежных средств на расчетном счете - прил. 5.1.). Принимаются меры для погашения просроченной кредит.задолженности в виде мероприятий по уменьшению недоимки в бюджеты поселений и оказанию доп.финансовой помощи из бюджета района</t>
    </r>
  </si>
  <si>
    <t xml:space="preserve">Уменьшение фактического значения данного показателя либо не более "10" считается положительным. </t>
  </si>
  <si>
    <r>
      <rPr>
        <b/>
        <sz val="11"/>
        <color indexed="8"/>
        <rFont val="Times New Roman"/>
        <family val="1"/>
        <charset val="204"/>
      </rPr>
      <t xml:space="preserve">Фактическое значение данного показателя не менее "14" (а также  увеличение) считается положительным. </t>
    </r>
    <r>
      <rPr>
        <sz val="11"/>
        <color indexed="8"/>
        <rFont val="Times New Roman"/>
        <family val="1"/>
        <charset val="204"/>
      </rPr>
      <t>Оценка качества управления муниципальными финансами сельских поселений проводится один раз в год по итогам года, за 2017 год будет проведена в 1 квартале 2018 года. В связи с отсутствием на момент составления отчета информации по значению показателя за 2017 г., учитывается информация за 2016 г. и сравнивается со значением показателя за 2015 г.</t>
    </r>
  </si>
  <si>
    <t>не менее 45 (по полугодию)</t>
  </si>
  <si>
    <t>не ниже 75</t>
  </si>
  <si>
    <t>по состоянию на 01 июля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</si>
</sst>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" fontId="12" fillId="0" borderId="7">
      <alignment horizontal="right"/>
    </xf>
  </cellStyleXfs>
  <cellXfs count="51">
    <xf numFmtId="0" fontId="0" fillId="0" borderId="0" xfId="0"/>
    <xf numFmtId="0" fontId="1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0" fillId="0" borderId="0" xfId="0" applyFill="1"/>
    <xf numFmtId="0" fontId="11" fillId="0" borderId="1" xfId="0" applyFont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10" fillId="3" borderId="0" xfId="0" applyNumberFormat="1" applyFont="1" applyFill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0" fillId="4" borderId="0" xfId="0" applyFill="1"/>
    <xf numFmtId="0" fontId="1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xl10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zoomScale="80" zoomScaleNormal="80" workbookViewId="0">
      <pane ySplit="12" topLeftCell="A13" activePane="bottomLeft" state="frozenSplit"/>
      <selection pane="bottomLeft" activeCell="F14" sqref="F14"/>
    </sheetView>
  </sheetViews>
  <sheetFormatPr defaultRowHeight="15" x14ac:dyDescent="0.25"/>
  <cols>
    <col min="1" max="1" width="6.140625" customWidth="1"/>
    <col min="2" max="2" width="7.42578125" customWidth="1"/>
    <col min="4" max="4" width="42.5703125" customWidth="1"/>
    <col min="6" max="7" width="13.85546875" customWidth="1"/>
    <col min="8" max="8" width="14.5703125" style="3" customWidth="1"/>
    <col min="9" max="11" width="13.85546875" customWidth="1"/>
    <col min="12" max="12" width="35.42578125" customWidth="1"/>
  </cols>
  <sheetData>
    <row r="1" spans="1:12" ht="13.5" customHeight="1" x14ac:dyDescent="0.25">
      <c r="D1" t="s">
        <v>54</v>
      </c>
      <c r="L1" s="15"/>
    </row>
    <row r="2" spans="1:12" ht="21.75" customHeight="1" x14ac:dyDescent="0.25">
      <c r="A2" s="46" t="s">
        <v>56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18" customHeight="1" x14ac:dyDescent="0.25">
      <c r="A3" s="46" t="s">
        <v>85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2" ht="14.25" customHeight="1" x14ac:dyDescent="0.25">
      <c r="A4" s="4"/>
    </row>
    <row r="5" spans="1:12" ht="14.25" customHeight="1" x14ac:dyDescent="0.25">
      <c r="A5" s="1" t="s">
        <v>55</v>
      </c>
    </row>
    <row r="6" spans="1:12" ht="14.25" customHeight="1" x14ac:dyDescent="0.25">
      <c r="A6" s="4"/>
    </row>
    <row r="7" spans="1:12" ht="17.25" customHeight="1" x14ac:dyDescent="0.25">
      <c r="A7" s="1" t="s">
        <v>3</v>
      </c>
    </row>
    <row r="8" spans="1:12" ht="14.25" customHeight="1" x14ac:dyDescent="0.25">
      <c r="A8" s="1"/>
    </row>
    <row r="9" spans="1:12" ht="19.5" customHeight="1" x14ac:dyDescent="0.25">
      <c r="A9" s="1" t="s">
        <v>4</v>
      </c>
    </row>
    <row r="10" spans="1:12" ht="16.5" customHeight="1" x14ac:dyDescent="0.25">
      <c r="A10" s="5"/>
    </row>
    <row r="11" spans="1:12" ht="55.5" customHeight="1" x14ac:dyDescent="0.25">
      <c r="A11" s="47" t="s">
        <v>28</v>
      </c>
      <c r="B11" s="47"/>
      <c r="C11" s="44" t="s">
        <v>33</v>
      </c>
      <c r="D11" s="44" t="s">
        <v>29</v>
      </c>
      <c r="E11" s="44" t="s">
        <v>30</v>
      </c>
      <c r="F11" s="47" t="s">
        <v>5</v>
      </c>
      <c r="G11" s="47"/>
      <c r="H11" s="47"/>
      <c r="I11" s="47" t="s">
        <v>34</v>
      </c>
      <c r="J11" s="47" t="s">
        <v>35</v>
      </c>
      <c r="K11" s="47" t="s">
        <v>36</v>
      </c>
      <c r="L11" s="47" t="s">
        <v>37</v>
      </c>
    </row>
    <row r="12" spans="1:12" ht="54.75" customHeight="1" x14ac:dyDescent="0.25">
      <c r="A12" s="7" t="s">
        <v>0</v>
      </c>
      <c r="B12" s="7" t="s">
        <v>1</v>
      </c>
      <c r="C12" s="45"/>
      <c r="D12" s="45"/>
      <c r="E12" s="45"/>
      <c r="F12" s="30" t="s">
        <v>60</v>
      </c>
      <c r="G12" s="30" t="s">
        <v>61</v>
      </c>
      <c r="H12" s="17" t="s">
        <v>62</v>
      </c>
      <c r="I12" s="47"/>
      <c r="J12" s="47"/>
      <c r="K12" s="47"/>
      <c r="L12" s="47"/>
    </row>
    <row r="13" spans="1:12" ht="21" customHeight="1" x14ac:dyDescent="0.25">
      <c r="A13" s="10" t="s">
        <v>2</v>
      </c>
      <c r="B13" s="8">
        <v>2</v>
      </c>
      <c r="C13" s="48" t="s">
        <v>6</v>
      </c>
      <c r="D13" s="49"/>
      <c r="E13" s="49"/>
      <c r="F13" s="49"/>
      <c r="G13" s="49"/>
      <c r="H13" s="49"/>
      <c r="I13" s="49"/>
      <c r="J13" s="49"/>
      <c r="K13" s="49"/>
      <c r="L13" s="50"/>
    </row>
    <row r="14" spans="1:12" ht="99.75" customHeight="1" x14ac:dyDescent="0.25">
      <c r="A14" s="2" t="s">
        <v>2</v>
      </c>
      <c r="B14" s="7">
        <v>2</v>
      </c>
      <c r="C14" s="7">
        <v>1</v>
      </c>
      <c r="D14" s="9" t="s">
        <v>7</v>
      </c>
      <c r="E14" s="11" t="s">
        <v>38</v>
      </c>
      <c r="F14" s="20">
        <v>202160.1</v>
      </c>
      <c r="G14" s="20">
        <v>195891</v>
      </c>
      <c r="H14" s="23">
        <v>199378</v>
      </c>
      <c r="I14" s="24">
        <f>H14-G14</f>
        <v>3487</v>
      </c>
      <c r="J14" s="25">
        <f>H14/G14*100</f>
        <v>101.78007157041415</v>
      </c>
      <c r="K14" s="25">
        <f>H14/F14*100</f>
        <v>98.623813502268746</v>
      </c>
      <c r="L14" s="16" t="s">
        <v>58</v>
      </c>
    </row>
    <row r="15" spans="1:12" ht="95.25" customHeight="1" x14ac:dyDescent="0.25">
      <c r="A15" s="2" t="s">
        <v>2</v>
      </c>
      <c r="B15" s="7">
        <v>2</v>
      </c>
      <c r="C15" s="7">
        <v>2</v>
      </c>
      <c r="D15" s="9" t="s">
        <v>9</v>
      </c>
      <c r="E15" s="11" t="s">
        <v>8</v>
      </c>
      <c r="F15" s="14">
        <v>0</v>
      </c>
      <c r="G15" s="38" t="s">
        <v>48</v>
      </c>
      <c r="H15" s="14">
        <v>0</v>
      </c>
      <c r="I15" s="20">
        <f>10-H15</f>
        <v>10</v>
      </c>
      <c r="J15" s="25">
        <v>0</v>
      </c>
      <c r="K15" s="25">
        <v>0</v>
      </c>
      <c r="L15" s="16" t="s">
        <v>59</v>
      </c>
    </row>
    <row r="16" spans="1:12" ht="123" customHeight="1" x14ac:dyDescent="0.25">
      <c r="A16" s="2" t="s">
        <v>2</v>
      </c>
      <c r="B16" s="7">
        <v>2</v>
      </c>
      <c r="C16" s="7">
        <v>3</v>
      </c>
      <c r="D16" s="9" t="s">
        <v>51</v>
      </c>
      <c r="E16" s="11" t="s">
        <v>8</v>
      </c>
      <c r="F16" s="27">
        <v>0.06</v>
      </c>
      <c r="G16" s="12" t="s">
        <v>42</v>
      </c>
      <c r="H16" s="27">
        <v>0.86</v>
      </c>
      <c r="I16" s="20">
        <f>1-H16</f>
        <v>0.14000000000000001</v>
      </c>
      <c r="J16" s="25">
        <f>1/H16*100</f>
        <v>116.27906976744187</v>
      </c>
      <c r="K16" s="25">
        <f>F16/H16*100</f>
        <v>6.9767441860465116</v>
      </c>
      <c r="L16" s="16" t="s">
        <v>63</v>
      </c>
    </row>
    <row r="17" spans="1:12" s="37" customFormat="1" ht="95.25" hidden="1" customHeight="1" x14ac:dyDescent="0.25">
      <c r="A17" s="32" t="s">
        <v>2</v>
      </c>
      <c r="B17" s="33">
        <v>2</v>
      </c>
      <c r="C17" s="33">
        <v>5</v>
      </c>
      <c r="D17" s="31" t="s">
        <v>10</v>
      </c>
      <c r="E17" s="34" t="s">
        <v>8</v>
      </c>
      <c r="F17" s="35">
        <v>0</v>
      </c>
      <c r="G17" s="35" t="s">
        <v>57</v>
      </c>
      <c r="H17" s="35">
        <v>0</v>
      </c>
      <c r="I17" s="34">
        <v>0</v>
      </c>
      <c r="J17" s="34">
        <v>0</v>
      </c>
      <c r="K17" s="34">
        <v>0</v>
      </c>
      <c r="L17" s="36" t="s">
        <v>52</v>
      </c>
    </row>
    <row r="18" spans="1:12" ht="165.75" customHeight="1" x14ac:dyDescent="0.25">
      <c r="A18" s="2" t="s">
        <v>2</v>
      </c>
      <c r="B18" s="7">
        <v>2</v>
      </c>
      <c r="C18" s="7">
        <v>4</v>
      </c>
      <c r="D18" s="9" t="s">
        <v>11</v>
      </c>
      <c r="E18" s="11" t="s">
        <v>8</v>
      </c>
      <c r="F18" s="18">
        <v>99.2</v>
      </c>
      <c r="G18" s="28">
        <v>97.8</v>
      </c>
      <c r="H18" s="18">
        <v>99.8</v>
      </c>
      <c r="I18" s="26">
        <f>H18-G18</f>
        <v>2</v>
      </c>
      <c r="J18" s="26">
        <f>H18/G18*100</f>
        <v>102.04498977505112</v>
      </c>
      <c r="K18" s="12">
        <f>H18/F18*100</f>
        <v>100.60483870967742</v>
      </c>
      <c r="L18" s="16" t="s">
        <v>64</v>
      </c>
    </row>
    <row r="19" spans="1:12" ht="220.5" customHeight="1" x14ac:dyDescent="0.25">
      <c r="A19" s="2" t="s">
        <v>2</v>
      </c>
      <c r="B19" s="7">
        <v>2</v>
      </c>
      <c r="C19" s="7">
        <v>5</v>
      </c>
      <c r="D19" s="9" t="s">
        <v>12</v>
      </c>
      <c r="E19" s="11" t="s">
        <v>8</v>
      </c>
      <c r="F19" s="14" t="s">
        <v>43</v>
      </c>
      <c r="G19" s="14" t="s">
        <v>43</v>
      </c>
      <c r="H19" s="14" t="s">
        <v>43</v>
      </c>
      <c r="I19" s="11">
        <v>0</v>
      </c>
      <c r="J19" s="11">
        <v>100</v>
      </c>
      <c r="K19" s="11">
        <v>100</v>
      </c>
      <c r="L19" s="13" t="s">
        <v>65</v>
      </c>
    </row>
    <row r="20" spans="1:12" ht="225" customHeight="1" x14ac:dyDescent="0.25">
      <c r="A20" s="2" t="s">
        <v>2</v>
      </c>
      <c r="B20" s="7">
        <v>2</v>
      </c>
      <c r="C20" s="7">
        <v>6</v>
      </c>
      <c r="D20" s="9" t="s">
        <v>13</v>
      </c>
      <c r="E20" s="11" t="s">
        <v>8</v>
      </c>
      <c r="F20" s="11">
        <v>90</v>
      </c>
      <c r="G20" s="11" t="s">
        <v>84</v>
      </c>
      <c r="H20" s="11">
        <v>91.7</v>
      </c>
      <c r="I20" s="11">
        <f>H20-75</f>
        <v>16.700000000000003</v>
      </c>
      <c r="J20" s="12">
        <f>H20/75*100</f>
        <v>122.26666666666668</v>
      </c>
      <c r="K20" s="12">
        <f>H20/F20*100</f>
        <v>101.8888888888889</v>
      </c>
      <c r="L20" s="16" t="s">
        <v>66</v>
      </c>
    </row>
    <row r="21" spans="1:12" ht="204" customHeight="1" x14ac:dyDescent="0.25">
      <c r="A21" s="2" t="s">
        <v>2</v>
      </c>
      <c r="B21" s="7">
        <v>2</v>
      </c>
      <c r="C21" s="7">
        <v>7</v>
      </c>
      <c r="D21" s="9" t="s">
        <v>14</v>
      </c>
      <c r="E21" s="11" t="s">
        <v>8</v>
      </c>
      <c r="F21" s="14">
        <v>100.5</v>
      </c>
      <c r="G21" s="14" t="s">
        <v>44</v>
      </c>
      <c r="H21" s="14">
        <v>102.1</v>
      </c>
      <c r="I21" s="11">
        <f>H21-100</f>
        <v>2.0999999999999943</v>
      </c>
      <c r="J21" s="12">
        <f>H21/100*100</f>
        <v>102.1</v>
      </c>
      <c r="K21" s="12">
        <f>H21/F21*100</f>
        <v>101.59203980099502</v>
      </c>
      <c r="L21" s="16" t="s">
        <v>67</v>
      </c>
    </row>
    <row r="22" spans="1:12" ht="196.5" customHeight="1" x14ac:dyDescent="0.25">
      <c r="A22" s="2" t="s">
        <v>2</v>
      </c>
      <c r="B22" s="7">
        <v>2</v>
      </c>
      <c r="C22" s="7">
        <v>8</v>
      </c>
      <c r="D22" s="9" t="s">
        <v>15</v>
      </c>
      <c r="E22" s="11" t="s">
        <v>8</v>
      </c>
      <c r="F22" s="11">
        <v>1.93</v>
      </c>
      <c r="G22" s="40" t="s">
        <v>41</v>
      </c>
      <c r="H22" s="39">
        <v>2.16</v>
      </c>
      <c r="I22" s="11">
        <f>5-H22</f>
        <v>2.84</v>
      </c>
      <c r="J22" s="12">
        <f>5/H22*100</f>
        <v>231.4814814814815</v>
      </c>
      <c r="K22" s="12">
        <f>F22/H22*100</f>
        <v>89.351851851851833</v>
      </c>
      <c r="L22" s="13" t="s">
        <v>68</v>
      </c>
    </row>
    <row r="23" spans="1:12" ht="94.5" customHeight="1" x14ac:dyDescent="0.25">
      <c r="A23" s="2" t="s">
        <v>2</v>
      </c>
      <c r="B23" s="7">
        <v>2</v>
      </c>
      <c r="C23" s="7">
        <v>9</v>
      </c>
      <c r="D23" s="9" t="s">
        <v>31</v>
      </c>
      <c r="E23" s="11" t="s">
        <v>8</v>
      </c>
      <c r="F23" s="18">
        <v>50</v>
      </c>
      <c r="G23" s="11" t="s">
        <v>83</v>
      </c>
      <c r="H23" s="18">
        <v>47.6</v>
      </c>
      <c r="I23" s="12">
        <f>H23-45</f>
        <v>2.6000000000000014</v>
      </c>
      <c r="J23" s="12">
        <f>H23/45*100</f>
        <v>105.77777777777777</v>
      </c>
      <c r="K23" s="12">
        <f>H23/F23*100</f>
        <v>95.2</v>
      </c>
      <c r="L23" s="22" t="s">
        <v>69</v>
      </c>
    </row>
    <row r="24" spans="1:12" ht="93.75" customHeight="1" x14ac:dyDescent="0.25">
      <c r="A24" s="2" t="s">
        <v>2</v>
      </c>
      <c r="B24" s="7">
        <v>2</v>
      </c>
      <c r="C24" s="7">
        <v>10</v>
      </c>
      <c r="D24" s="9" t="s">
        <v>16</v>
      </c>
      <c r="E24" s="11" t="s">
        <v>8</v>
      </c>
      <c r="F24" s="14">
        <v>53.3</v>
      </c>
      <c r="G24" s="11" t="s">
        <v>83</v>
      </c>
      <c r="H24" s="14">
        <v>47.1</v>
      </c>
      <c r="I24" s="12">
        <f>H24-45</f>
        <v>2.1000000000000014</v>
      </c>
      <c r="J24" s="12">
        <f>H24/45*100</f>
        <v>104.66666666666666</v>
      </c>
      <c r="K24" s="12">
        <f>H24/F24*100</f>
        <v>88.367729831144473</v>
      </c>
      <c r="L24" s="16" t="s">
        <v>70</v>
      </c>
    </row>
    <row r="25" spans="1:12" ht="150.75" customHeight="1" x14ac:dyDescent="0.25">
      <c r="A25" s="2" t="s">
        <v>2</v>
      </c>
      <c r="B25" s="7">
        <v>2</v>
      </c>
      <c r="C25" s="7">
        <v>11</v>
      </c>
      <c r="D25" s="9" t="s">
        <v>32</v>
      </c>
      <c r="E25" s="11" t="s">
        <v>8</v>
      </c>
      <c r="F25" s="25">
        <v>105.9</v>
      </c>
      <c r="G25" s="25">
        <v>100</v>
      </c>
      <c r="H25" s="25">
        <v>193.3</v>
      </c>
      <c r="I25" s="12">
        <f t="shared" ref="I25:I26" si="0">H25-G25</f>
        <v>93.300000000000011</v>
      </c>
      <c r="J25" s="12">
        <f>H25/G25*100</f>
        <v>193.3</v>
      </c>
      <c r="K25" s="12">
        <f>H25/F25*100</f>
        <v>182.5306893295562</v>
      </c>
      <c r="L25" s="16" t="s">
        <v>71</v>
      </c>
    </row>
    <row r="26" spans="1:12" ht="188.25" customHeight="1" x14ac:dyDescent="0.25">
      <c r="A26" s="2" t="s">
        <v>2</v>
      </c>
      <c r="B26" s="7">
        <v>2</v>
      </c>
      <c r="C26" s="7">
        <v>12</v>
      </c>
      <c r="D26" s="9" t="s">
        <v>17</v>
      </c>
      <c r="E26" s="11" t="s">
        <v>8</v>
      </c>
      <c r="F26" s="25">
        <v>66.7</v>
      </c>
      <c r="G26" s="25">
        <v>100</v>
      </c>
      <c r="H26" s="25">
        <v>66.7</v>
      </c>
      <c r="I26" s="12">
        <f t="shared" si="0"/>
        <v>-33.299999999999997</v>
      </c>
      <c r="J26" s="12">
        <f>H26/G26*100</f>
        <v>66.7</v>
      </c>
      <c r="K26" s="12">
        <f>H26/F26*100</f>
        <v>100</v>
      </c>
      <c r="L26" s="16" t="s">
        <v>72</v>
      </c>
    </row>
    <row r="27" spans="1:12" ht="78" customHeight="1" x14ac:dyDescent="0.25">
      <c r="A27" s="2" t="s">
        <v>2</v>
      </c>
      <c r="B27" s="7">
        <v>2</v>
      </c>
      <c r="C27" s="7">
        <v>13</v>
      </c>
      <c r="D27" s="9" t="s">
        <v>18</v>
      </c>
      <c r="E27" s="11" t="s">
        <v>8</v>
      </c>
      <c r="F27" s="14">
        <v>34.299999999999997</v>
      </c>
      <c r="G27" s="40" t="s">
        <v>45</v>
      </c>
      <c r="H27" s="14">
        <v>27.4</v>
      </c>
      <c r="I27" s="11">
        <f>100-H27</f>
        <v>72.599999999999994</v>
      </c>
      <c r="J27" s="12">
        <f>100/H27*100</f>
        <v>364.96350364963502</v>
      </c>
      <c r="K27" s="12">
        <f>F27/H27*100</f>
        <v>125.18248175182481</v>
      </c>
      <c r="L27" s="16" t="s">
        <v>73</v>
      </c>
    </row>
    <row r="28" spans="1:12" ht="140.25" customHeight="1" x14ac:dyDescent="0.25">
      <c r="A28" s="2" t="s">
        <v>2</v>
      </c>
      <c r="B28" s="7">
        <v>2</v>
      </c>
      <c r="C28" s="7">
        <v>14</v>
      </c>
      <c r="D28" s="9" t="s">
        <v>19</v>
      </c>
      <c r="E28" s="11" t="s">
        <v>8</v>
      </c>
      <c r="F28" s="14">
        <v>0.26</v>
      </c>
      <c r="G28" s="40" t="s">
        <v>47</v>
      </c>
      <c r="H28" s="14">
        <v>0.23</v>
      </c>
      <c r="I28" s="11">
        <f>15-H28</f>
        <v>14.77</v>
      </c>
      <c r="J28" s="12">
        <f>15/H28*100</f>
        <v>6521.739130434783</v>
      </c>
      <c r="K28" s="12">
        <f>F28/H28*100</f>
        <v>113.04347826086956</v>
      </c>
      <c r="L28" s="16" t="s">
        <v>74</v>
      </c>
    </row>
    <row r="29" spans="1:12" ht="83.25" customHeight="1" x14ac:dyDescent="0.25">
      <c r="A29" s="2" t="s">
        <v>2</v>
      </c>
      <c r="B29" s="7">
        <v>2</v>
      </c>
      <c r="C29" s="7">
        <v>15</v>
      </c>
      <c r="D29" s="9" t="s">
        <v>20</v>
      </c>
      <c r="E29" s="11" t="s">
        <v>8</v>
      </c>
      <c r="F29" s="18">
        <v>0</v>
      </c>
      <c r="G29" s="12">
        <v>0</v>
      </c>
      <c r="H29" s="18">
        <v>0</v>
      </c>
      <c r="I29" s="11">
        <v>0</v>
      </c>
      <c r="J29" s="11">
        <v>0</v>
      </c>
      <c r="K29" s="11">
        <v>0</v>
      </c>
      <c r="L29" s="41" t="s">
        <v>52</v>
      </c>
    </row>
    <row r="30" spans="1:12" ht="69" customHeight="1" x14ac:dyDescent="0.25">
      <c r="A30" s="2" t="s">
        <v>2</v>
      </c>
      <c r="B30" s="7">
        <v>2</v>
      </c>
      <c r="C30" s="7">
        <v>16</v>
      </c>
      <c r="D30" s="9" t="s">
        <v>21</v>
      </c>
      <c r="E30" s="11" t="s">
        <v>8</v>
      </c>
      <c r="F30" s="17" t="s">
        <v>40</v>
      </c>
      <c r="G30" s="11" t="s">
        <v>48</v>
      </c>
      <c r="H30" s="17" t="s">
        <v>40</v>
      </c>
      <c r="I30" s="11">
        <v>0</v>
      </c>
      <c r="J30" s="11">
        <v>0</v>
      </c>
      <c r="K30" s="11">
        <v>0</v>
      </c>
      <c r="L30" s="41" t="s">
        <v>75</v>
      </c>
    </row>
    <row r="31" spans="1:12" ht="113.25" customHeight="1" x14ac:dyDescent="0.25">
      <c r="A31" s="2" t="s">
        <v>2</v>
      </c>
      <c r="B31" s="7">
        <v>2</v>
      </c>
      <c r="C31" s="7">
        <v>17</v>
      </c>
      <c r="D31" s="9" t="s">
        <v>22</v>
      </c>
      <c r="E31" s="11" t="s">
        <v>8</v>
      </c>
      <c r="F31" s="14">
        <v>100</v>
      </c>
      <c r="G31" s="40" t="s">
        <v>45</v>
      </c>
      <c r="H31" s="14">
        <v>0</v>
      </c>
      <c r="I31" s="11">
        <f>100-H31</f>
        <v>100</v>
      </c>
      <c r="J31" s="42">
        <v>0</v>
      </c>
      <c r="K31" s="42">
        <v>0</v>
      </c>
      <c r="L31" s="16" t="s">
        <v>76</v>
      </c>
    </row>
    <row r="32" spans="1:12" ht="103.5" customHeight="1" x14ac:dyDescent="0.25">
      <c r="A32" s="2" t="s">
        <v>2</v>
      </c>
      <c r="B32" s="7">
        <v>2</v>
      </c>
      <c r="C32" s="7">
        <v>18</v>
      </c>
      <c r="D32" s="9" t="s">
        <v>53</v>
      </c>
      <c r="E32" s="11" t="s">
        <v>8</v>
      </c>
      <c r="F32" s="14">
        <v>46.7</v>
      </c>
      <c r="G32" s="40" t="s">
        <v>46</v>
      </c>
      <c r="H32" s="14">
        <v>48.7</v>
      </c>
      <c r="I32" s="11">
        <f>50-H32</f>
        <v>1.2999999999999972</v>
      </c>
      <c r="J32" s="26">
        <f>50/H32*100</f>
        <v>102.66940451745378</v>
      </c>
      <c r="K32" s="12">
        <f t="shared" ref="K32:K34" si="1">F32/H32*100</f>
        <v>95.893223819301852</v>
      </c>
      <c r="L32" s="16" t="s">
        <v>77</v>
      </c>
    </row>
    <row r="33" spans="1:13" ht="119.25" customHeight="1" x14ac:dyDescent="0.25">
      <c r="A33" s="2" t="s">
        <v>2</v>
      </c>
      <c r="B33" s="7">
        <v>2</v>
      </c>
      <c r="C33" s="7">
        <v>19</v>
      </c>
      <c r="D33" s="9" t="s">
        <v>23</v>
      </c>
      <c r="E33" s="11" t="s">
        <v>8</v>
      </c>
      <c r="F33" s="14">
        <v>76.400000000000006</v>
      </c>
      <c r="G33" s="39" t="s">
        <v>79</v>
      </c>
      <c r="H33" s="14">
        <v>67.099999999999994</v>
      </c>
      <c r="I33" s="11">
        <f>H33-20</f>
        <v>47.099999999999994</v>
      </c>
      <c r="J33" s="26">
        <f>H33/20*100</f>
        <v>335.49999999999994</v>
      </c>
      <c r="K33" s="12">
        <f t="shared" si="1"/>
        <v>113.85991058122207</v>
      </c>
      <c r="L33" s="16" t="s">
        <v>78</v>
      </c>
    </row>
    <row r="34" spans="1:13" ht="240" customHeight="1" x14ac:dyDescent="0.25">
      <c r="A34" s="2" t="s">
        <v>2</v>
      </c>
      <c r="B34" s="7">
        <v>2</v>
      </c>
      <c r="C34" s="7">
        <v>20</v>
      </c>
      <c r="D34" s="9" t="s">
        <v>24</v>
      </c>
      <c r="E34" s="11" t="s">
        <v>8</v>
      </c>
      <c r="F34" s="18">
        <v>0.7</v>
      </c>
      <c r="G34" s="40" t="s">
        <v>42</v>
      </c>
      <c r="H34" s="18">
        <v>6.6</v>
      </c>
      <c r="I34" s="12">
        <f>1-H34</f>
        <v>-5.6</v>
      </c>
      <c r="J34" s="12">
        <f>1/H34*100</f>
        <v>15.151515151515152</v>
      </c>
      <c r="K34" s="12">
        <f t="shared" si="1"/>
        <v>10.606060606060606</v>
      </c>
      <c r="L34" s="16" t="s">
        <v>80</v>
      </c>
    </row>
    <row r="35" spans="1:13" ht="93.75" customHeight="1" x14ac:dyDescent="0.25">
      <c r="A35" s="2" t="s">
        <v>2</v>
      </c>
      <c r="B35" s="7">
        <v>2</v>
      </c>
      <c r="C35" s="7">
        <v>21</v>
      </c>
      <c r="D35" s="9" t="s">
        <v>25</v>
      </c>
      <c r="E35" s="11" t="s">
        <v>8</v>
      </c>
      <c r="F35" s="14">
        <v>0</v>
      </c>
      <c r="G35" s="38" t="s">
        <v>48</v>
      </c>
      <c r="H35" s="14">
        <v>0</v>
      </c>
      <c r="I35" s="11">
        <f>10-H35</f>
        <v>10</v>
      </c>
      <c r="J35" s="12">
        <v>100</v>
      </c>
      <c r="K35" s="12">
        <v>100</v>
      </c>
      <c r="L35" s="41" t="s">
        <v>81</v>
      </c>
    </row>
    <row r="36" spans="1:13" ht="223.5" customHeight="1" x14ac:dyDescent="0.25">
      <c r="A36" s="2" t="s">
        <v>2</v>
      </c>
      <c r="B36" s="7">
        <v>2</v>
      </c>
      <c r="C36" s="7">
        <v>22</v>
      </c>
      <c r="D36" s="9" t="s">
        <v>26</v>
      </c>
      <c r="E36" s="11" t="s">
        <v>39</v>
      </c>
      <c r="F36" s="11">
        <v>14.6</v>
      </c>
      <c r="G36" s="11" t="s">
        <v>50</v>
      </c>
      <c r="H36" s="11">
        <v>14.85</v>
      </c>
      <c r="I36" s="12">
        <f>H36-14</f>
        <v>0.84999999999999964</v>
      </c>
      <c r="J36" s="12">
        <f>H36/14*100</f>
        <v>106.07142857142857</v>
      </c>
      <c r="K36" s="12">
        <f>H36/F36*100</f>
        <v>101.71232876712328</v>
      </c>
      <c r="L36" s="16" t="s">
        <v>82</v>
      </c>
    </row>
    <row r="37" spans="1:13" ht="61.5" customHeight="1" x14ac:dyDescent="0.25">
      <c r="A37" s="2" t="s">
        <v>2</v>
      </c>
      <c r="B37" s="7">
        <v>2</v>
      </c>
      <c r="C37" s="7">
        <v>23</v>
      </c>
      <c r="D37" s="9" t="s">
        <v>27</v>
      </c>
      <c r="E37" s="11" t="s">
        <v>8</v>
      </c>
      <c r="F37" s="18">
        <v>96</v>
      </c>
      <c r="G37" s="39" t="s">
        <v>49</v>
      </c>
      <c r="H37" s="18">
        <v>91.3</v>
      </c>
      <c r="I37" s="12">
        <f>H37-80</f>
        <v>11.299999999999997</v>
      </c>
      <c r="J37" s="12">
        <f>H37/80*100</f>
        <v>114.12499999999999</v>
      </c>
      <c r="K37" s="12">
        <f>H37/F37*100</f>
        <v>95.104166666666671</v>
      </c>
      <c r="L37" s="11"/>
    </row>
    <row r="38" spans="1:13" ht="42" customHeight="1" x14ac:dyDescent="0.25">
      <c r="A38" s="6"/>
      <c r="B38" s="6"/>
      <c r="C38" s="6"/>
      <c r="D38" s="6"/>
      <c r="E38" s="6"/>
      <c r="F38" s="6"/>
      <c r="G38" s="6"/>
      <c r="H38" s="19"/>
      <c r="I38" s="6"/>
      <c r="J38" s="6"/>
      <c r="K38" s="6"/>
      <c r="L38" s="29"/>
    </row>
    <row r="39" spans="1:13" ht="40.5" customHeight="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</row>
    <row r="41" spans="1:13" x14ac:dyDescent="0.25">
      <c r="M41" s="21"/>
    </row>
    <row r="42" spans="1:13" x14ac:dyDescent="0.25">
      <c r="M42" s="21"/>
    </row>
    <row r="43" spans="1:13" x14ac:dyDescent="0.25">
      <c r="M43" s="21"/>
    </row>
    <row r="44" spans="1:13" x14ac:dyDescent="0.25">
      <c r="M44" s="21"/>
    </row>
    <row r="45" spans="1:13" x14ac:dyDescent="0.25">
      <c r="M45" s="21"/>
    </row>
    <row r="46" spans="1:13" x14ac:dyDescent="0.25">
      <c r="M46" s="21"/>
    </row>
    <row r="47" spans="1:13" x14ac:dyDescent="0.25">
      <c r="M47" s="21"/>
    </row>
    <row r="48" spans="1:13" x14ac:dyDescent="0.25">
      <c r="M48" s="21"/>
    </row>
    <row r="49" spans="13:13" x14ac:dyDescent="0.25">
      <c r="M49" s="21"/>
    </row>
    <row r="50" spans="13:13" x14ac:dyDescent="0.25">
      <c r="M50" s="21"/>
    </row>
  </sheetData>
  <mergeCells count="13">
    <mergeCell ref="A39:L39"/>
    <mergeCell ref="E11:E12"/>
    <mergeCell ref="C11:C12"/>
    <mergeCell ref="A2:L2"/>
    <mergeCell ref="A3:L3"/>
    <mergeCell ref="F11:H11"/>
    <mergeCell ref="C13:L13"/>
    <mergeCell ref="I11:I12"/>
    <mergeCell ref="J11:J12"/>
    <mergeCell ref="A11:B11"/>
    <mergeCell ref="K11:K12"/>
    <mergeCell ref="L11:L12"/>
    <mergeCell ref="D11:D12"/>
  </mergeCells>
  <phoneticPr fontId="9" type="noConversion"/>
  <pageMargins left="0.31496062992125984" right="0.31496062992125984" top="0.74803149606299213" bottom="0.74803149606299213" header="0.31496062992125984" footer="0.31496062992125984"/>
  <pageSetup paperSize="9" scale="69" orientation="landscape" r:id="rId1"/>
  <rowBreaks count="3" manualBreakCount="3">
    <brk id="17" max="11" man="1"/>
    <brk id="20" max="11" man="1"/>
    <brk id="2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5</vt:lpstr>
      <vt:lpstr>Лист2</vt:lpstr>
      <vt:lpstr>'5'!Заголовки_для_печати</vt:lpstr>
      <vt:lpstr>'5'!Область_печати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2017-08-17T07:19:09Z</cp:lastPrinted>
  <dcterms:created xsi:type="dcterms:W3CDTF">2014-07-22T10:41:33Z</dcterms:created>
  <dcterms:modified xsi:type="dcterms:W3CDTF">2017-08-17T07:19:21Z</dcterms:modified>
</cp:coreProperties>
</file>