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4235" windowHeight="76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M29" i="1" l="1"/>
  <c r="L29" i="1" l="1"/>
  <c r="K29" i="1"/>
  <c r="N18" i="1" l="1"/>
  <c r="L17" i="1"/>
  <c r="L16" i="1" s="1"/>
  <c r="M17" i="1"/>
  <c r="M16" i="1" s="1"/>
  <c r="K17" i="1"/>
  <c r="O26" i="1" l="1"/>
  <c r="K23" i="1"/>
  <c r="O30" i="1" l="1"/>
  <c r="O25" i="1"/>
  <c r="O24" i="1"/>
  <c r="O21" i="1"/>
  <c r="O15" i="1"/>
  <c r="N15" i="1" l="1"/>
  <c r="L23" i="1" l="1"/>
  <c r="M23" i="1"/>
  <c r="O23" i="1" l="1"/>
  <c r="N23" i="1"/>
  <c r="L28" i="1" l="1"/>
  <c r="M28" i="1"/>
  <c r="L22" i="1"/>
  <c r="M22" i="1"/>
  <c r="N25" i="1"/>
  <c r="N24" i="1"/>
  <c r="N21" i="1"/>
  <c r="L20" i="1"/>
  <c r="M20" i="1"/>
  <c r="M19" i="1" s="1"/>
  <c r="L14" i="1"/>
  <c r="M14" i="1"/>
  <c r="M27" i="1" l="1"/>
  <c r="M13" i="1" s="1"/>
  <c r="O29" i="1"/>
  <c r="O22" i="1"/>
  <c r="L19" i="1"/>
  <c r="O19" i="1" s="1"/>
  <c r="O20" i="1"/>
  <c r="L27" i="1"/>
  <c r="K20" i="1"/>
  <c r="N17" i="1"/>
  <c r="L13" i="1" l="1"/>
  <c r="L12" i="1" s="1"/>
  <c r="M12" i="1"/>
  <c r="O27" i="1"/>
  <c r="O28" i="1"/>
  <c r="K19" i="1"/>
  <c r="N19" i="1" s="1"/>
  <c r="N20" i="1"/>
  <c r="K14" i="1"/>
  <c r="K16" i="1"/>
  <c r="N16" i="1" s="1"/>
  <c r="K28" i="1"/>
  <c r="O13" i="1" l="1"/>
  <c r="K22" i="1"/>
  <c r="N22" i="1" s="1"/>
  <c r="N29" i="1"/>
  <c r="O12" i="1"/>
  <c r="K27" i="1" l="1"/>
  <c r="K13" i="1" s="1"/>
  <c r="N28" i="1"/>
  <c r="N27" i="1" l="1"/>
  <c r="K12" i="1" l="1"/>
  <c r="N12" i="1" s="1"/>
  <c r="N13" i="1"/>
</calcChain>
</file>

<file path=xl/sharedStrings.xml><?xml version="1.0" encoding="utf-8"?>
<sst xmlns="http://schemas.openxmlformats.org/spreadsheetml/2006/main" count="127" uniqueCount="71">
  <si>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</si>
  <si>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</si>
  <si>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</si>
  <si>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</si>
  <si>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Код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</si>
  <si>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</si>
  <si>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</si>
  <si>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</si>
  <si>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«Увинский район», тыс. рублей</t>
  </si>
  <si>
    <t>МП</t>
  </si>
  <si>
    <t>Пп</t>
  </si>
  <si>
    <t>ОМ</t>
  </si>
  <si>
    <t>М</t>
  </si>
  <si>
    <t>ГРБС</t>
  </si>
  <si>
    <t>РЗ, Пр</t>
  </si>
  <si>
    <t>ЦС</t>
  </si>
  <si>
    <t>ВР</t>
  </si>
  <si>
    <t>02 </t>
  </si>
  <si>
    <t>Управление муниципальными финансами</t>
  </si>
  <si>
    <t xml:space="preserve">Всего </t>
  </si>
  <si>
    <t> 01</t>
  </si>
  <si>
    <t>Повышение эффективности расходов бюджета муниципального образования «Увинский район»</t>
  </si>
  <si>
    <t>Нормативно-методическое обеспечение и организация бюджетного процесса в муниципальном образовании «Увинский район»</t>
  </si>
  <si>
    <t>03 </t>
  </si>
  <si>
    <t>04 </t>
  </si>
  <si>
    <t>Управление муниципальным долгом муниципального образования «Увинский район»</t>
  </si>
  <si>
    <t>Обслуживание муниципального  долга муниципального образования «Увинский район»</t>
  </si>
  <si>
    <t>05 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</si>
  <si>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Увинском районе</t>
  </si>
  <si>
    <t>Расчет и предоставление дотаций поселениям за счет средств бюджета Удмуртской Республики в целях выравнивания финансовых возможностей поселений, входящих в состав муниципального образования «Увинский район», исходя из численности жителей поселений, в соответствии с Законом Удмуртской Республики от 21 ноября 2006 года № 52-РЗ «О регулировании межбюджетных отношений в Удмуртской Республике» и принимаемыми в соответствии с ним нормативными правовыми актами органов государственной власти Удмуртской Республики</t>
  </si>
  <si>
    <t>Выравнивание бюджетной обеспеченности муниципальных образований сельских поселений (расчет и предоставление дотаций на выравнивание бюджетной обеспеченности муниципальных образований сельских поселений  из бюджета муниципального образования «Увинский район»)</t>
  </si>
  <si>
    <t>06 </t>
  </si>
  <si>
    <t>01 </t>
  </si>
  <si>
    <t>Реализация установленных полномочий (функций) Управлением финансов Администрации муниципального образования «Увинский район»</t>
  </si>
  <si>
    <t>Уплата налога на имущество организаций по обязательствам Управления финансов Администрации муниципального  образования «Увинский район»</t>
  </si>
  <si>
    <t>09</t>
  </si>
  <si>
    <t>02</t>
  </si>
  <si>
    <t>04</t>
  </si>
  <si>
    <t>05</t>
  </si>
  <si>
    <t>06</t>
  </si>
  <si>
    <t>0113</t>
  </si>
  <si>
    <t>0106</t>
  </si>
  <si>
    <t>Создание условий для реализации муниципальной подпрограммы</t>
  </si>
  <si>
    <t>Наименование программы</t>
  </si>
  <si>
    <t>Муниципальное управление</t>
  </si>
  <si>
    <t>Кассовые расходы, %</t>
  </si>
  <si>
    <t>Форма 1</t>
  </si>
  <si>
    <t xml:space="preserve">к плану на отчетный год   </t>
  </si>
  <si>
    <t xml:space="preserve">к плану на    отчетный период </t>
  </si>
  <si>
    <t>0920460070</t>
  </si>
  <si>
    <t>0920162700</t>
  </si>
  <si>
    <t>0920563000</t>
  </si>
  <si>
    <t>0920504370</t>
  </si>
  <si>
    <t>0104</t>
  </si>
  <si>
    <t>Финансирование расходов муниципальных образований сельских поселений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</si>
  <si>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0920560620</t>
  </si>
  <si>
    <t>540</t>
  </si>
  <si>
    <t>-</t>
  </si>
  <si>
    <t>244</t>
  </si>
  <si>
    <t>2</t>
  </si>
  <si>
    <t>Форма 1. Отчет об использовании бюджетных ассигнований  бюджета муниципального образования "Увинский район" на реализацию муниципальной программы по состоянию на 31 декабря 2018 года</t>
  </si>
  <si>
    <t>План на отчетный год                   (первоначальный на 01.01.2018 г.)</t>
  </si>
  <si>
    <t>Кассовое исполнение на конец отчетного периода (на 31.12.2018)</t>
  </si>
  <si>
    <t>13</t>
  </si>
  <si>
    <t>718</t>
  </si>
  <si>
    <t>0920260350</t>
  </si>
  <si>
    <t>0920660620
0920660610</t>
  </si>
  <si>
    <t>0920660030
0920660610</t>
  </si>
  <si>
    <t>121
122
129
244
851
852
853</t>
  </si>
  <si>
    <r>
      <t xml:space="preserve">Управление резервами на исполнение расходных обязательств муниципального образования «Увинский район» </t>
    </r>
    <r>
      <rPr>
        <b/>
        <sz val="10"/>
        <color theme="1"/>
        <rFont val="Times New Roman"/>
        <family val="1"/>
        <charset val="204"/>
      </rPr>
      <t>(план перераспределяется в течение года на реализацию мероприятий других муниципальных программ (подпрограмм))</t>
    </r>
  </si>
  <si>
    <t>Пдан на        отчетный период (за январь-декабрь 2018 г. 
на 31.12.2018)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</si>
</sst>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3" borderId="4">
      <alignment horizontal="right" vertical="top" shrinkToFit="1"/>
    </xf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xl6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="90" zoomScaleNormal="90" workbookViewId="0">
      <pane ySplit="11" topLeftCell="A12" activePane="bottomLeft" state="frozenSplit"/>
      <selection pane="bottomLeft" activeCell="H11" sqref="H11"/>
    </sheetView>
  </sheetViews>
  <sheetFormatPr defaultRowHeight="15" x14ac:dyDescent="0.25"/>
  <cols>
    <col min="1" max="1" width="5.85546875" customWidth="1"/>
    <col min="2" max="2" width="6.140625" customWidth="1"/>
    <col min="3" max="3" width="6.42578125" style="3" customWidth="1"/>
    <col min="4" max="4" width="6" customWidth="1"/>
    <col min="5" max="5" width="37.85546875" customWidth="1"/>
    <col min="6" max="6" width="17" customWidth="1"/>
    <col min="7" max="7" width="7.28515625" customWidth="1"/>
    <col min="8" max="8" width="7.140625" customWidth="1"/>
    <col min="9" max="9" width="10.42578125" customWidth="1"/>
    <col min="10" max="10" width="6.7109375" customWidth="1"/>
    <col min="11" max="11" width="11.7109375" style="4" customWidth="1"/>
    <col min="12" max="12" width="13.5703125" style="4" customWidth="1"/>
    <col min="13" max="13" width="12.28515625" style="4" customWidth="1"/>
    <col min="14" max="15" width="9.140625" style="4"/>
  </cols>
  <sheetData>
    <row r="1" spans="1:15" x14ac:dyDescent="0.25">
      <c r="N1" s="4" t="s">
        <v>46</v>
      </c>
    </row>
    <row r="2" spans="1:15" ht="33.75" customHeight="1" x14ac:dyDescent="0.25">
      <c r="A2" s="44" t="s">
        <v>60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5.75" x14ac:dyDescent="0.25">
      <c r="E4" s="1"/>
    </row>
    <row r="5" spans="1:15" ht="15.75" x14ac:dyDescent="0.25">
      <c r="A5" s="2" t="s">
        <v>43</v>
      </c>
      <c r="E5" s="1"/>
      <c r="F5" s="5" t="s">
        <v>44</v>
      </c>
    </row>
    <row r="6" spans="1:15" ht="15.75" x14ac:dyDescent="0.25">
      <c r="A6" s="2" t="s">
        <v>0</v>
      </c>
      <c r="F6" s="2" t="s">
        <v>1</v>
      </c>
    </row>
    <row r="8" spans="1:15" ht="15.75" x14ac:dyDescent="0.25">
      <c r="A8" s="2" t="s">
        <v>2</v>
      </c>
      <c r="F8" s="2" t="s">
        <v>3</v>
      </c>
    </row>
    <row r="10" spans="1:15" ht="46.5" customHeight="1" x14ac:dyDescent="0.25">
      <c r="A10" s="41" t="s">
        <v>4</v>
      </c>
      <c r="B10" s="41"/>
      <c r="C10" s="41"/>
      <c r="D10" s="41"/>
      <c r="E10" s="42" t="s">
        <v>5</v>
      </c>
      <c r="F10" s="42" t="s">
        <v>6</v>
      </c>
      <c r="G10" s="41" t="s">
        <v>7</v>
      </c>
      <c r="H10" s="41"/>
      <c r="I10" s="41"/>
      <c r="J10" s="41"/>
      <c r="K10" s="38" t="s">
        <v>8</v>
      </c>
      <c r="L10" s="38"/>
      <c r="M10" s="38"/>
      <c r="N10" s="38" t="s">
        <v>45</v>
      </c>
      <c r="O10" s="38"/>
    </row>
    <row r="11" spans="1:15" ht="102.75" customHeight="1" x14ac:dyDescent="0.25">
      <c r="A11" s="7" t="s">
        <v>9</v>
      </c>
      <c r="B11" s="7" t="s">
        <v>10</v>
      </c>
      <c r="C11" s="7" t="s">
        <v>11</v>
      </c>
      <c r="D11" s="7" t="s">
        <v>12</v>
      </c>
      <c r="E11" s="43"/>
      <c r="F11" s="43"/>
      <c r="G11" s="7" t="s">
        <v>13</v>
      </c>
      <c r="H11" s="7" t="s">
        <v>14</v>
      </c>
      <c r="I11" s="7" t="s">
        <v>15</v>
      </c>
      <c r="J11" s="7" t="s">
        <v>16</v>
      </c>
      <c r="K11" s="8" t="s">
        <v>61</v>
      </c>
      <c r="L11" s="8" t="s">
        <v>70</v>
      </c>
      <c r="M11" s="8" t="s">
        <v>62</v>
      </c>
      <c r="N11" s="8" t="s">
        <v>47</v>
      </c>
      <c r="O11" s="8" t="s">
        <v>48</v>
      </c>
    </row>
    <row r="12" spans="1:15" x14ac:dyDescent="0.25">
      <c r="A12" s="40" t="s">
        <v>35</v>
      </c>
      <c r="B12" s="40" t="s">
        <v>59</v>
      </c>
      <c r="C12" s="40"/>
      <c r="D12" s="40"/>
      <c r="E12" s="39" t="s">
        <v>18</v>
      </c>
      <c r="F12" s="24" t="s">
        <v>19</v>
      </c>
      <c r="G12" s="27"/>
      <c r="H12" s="9"/>
      <c r="I12" s="9"/>
      <c r="J12" s="9"/>
      <c r="K12" s="20">
        <f>K13</f>
        <v>50303</v>
      </c>
      <c r="L12" s="20">
        <f t="shared" ref="L12:M12" si="0">L13</f>
        <v>47496.56</v>
      </c>
      <c r="M12" s="20">
        <f t="shared" si="0"/>
        <v>47495.839999999997</v>
      </c>
      <c r="N12" s="10">
        <f>M12/K12*100</f>
        <v>94.419497843070985</v>
      </c>
      <c r="O12" s="10">
        <f>M12/L12*100</f>
        <v>99.998484100743283</v>
      </c>
    </row>
    <row r="13" spans="1:15" ht="75.75" customHeight="1" x14ac:dyDescent="0.25">
      <c r="A13" s="40"/>
      <c r="B13" s="40"/>
      <c r="C13" s="40"/>
      <c r="D13" s="40"/>
      <c r="E13" s="39"/>
      <c r="F13" s="24" t="s">
        <v>3</v>
      </c>
      <c r="G13" s="27">
        <v>718</v>
      </c>
      <c r="H13" s="28"/>
      <c r="I13" s="28"/>
      <c r="J13" s="28"/>
      <c r="K13" s="20">
        <f>K14+K16+K19+K22+K27</f>
        <v>50303</v>
      </c>
      <c r="L13" s="20">
        <f>L14+L16+L19+L22+L27</f>
        <v>47496.56</v>
      </c>
      <c r="M13" s="20">
        <f>M14+M16+M19+M22+M27</f>
        <v>47495.839999999997</v>
      </c>
      <c r="N13" s="10">
        <f t="shared" ref="N13:N30" si="1">M13/K13*100</f>
        <v>94.419497843070985</v>
      </c>
      <c r="O13" s="10">
        <f t="shared" ref="O13:O29" si="2">M13/L13*100</f>
        <v>99.998484100743283</v>
      </c>
    </row>
    <row r="14" spans="1:15" x14ac:dyDescent="0.25">
      <c r="A14" s="40" t="s">
        <v>35</v>
      </c>
      <c r="B14" s="40" t="s">
        <v>59</v>
      </c>
      <c r="C14" s="40" t="s">
        <v>20</v>
      </c>
      <c r="D14" s="40"/>
      <c r="E14" s="39" t="s">
        <v>21</v>
      </c>
      <c r="F14" s="24" t="s">
        <v>19</v>
      </c>
      <c r="G14" s="30"/>
      <c r="H14" s="29"/>
      <c r="I14" s="29"/>
      <c r="J14" s="29"/>
      <c r="K14" s="20">
        <f>K15</f>
        <v>50</v>
      </c>
      <c r="L14" s="20">
        <f t="shared" ref="L14:M14" si="3">L15</f>
        <v>19.5</v>
      </c>
      <c r="M14" s="20">
        <f t="shared" si="3"/>
        <v>19.5</v>
      </c>
      <c r="N14" s="10">
        <v>0</v>
      </c>
      <c r="O14" s="10">
        <v>0</v>
      </c>
    </row>
    <row r="15" spans="1:15" ht="72.75" customHeight="1" x14ac:dyDescent="0.25">
      <c r="A15" s="40"/>
      <c r="B15" s="40"/>
      <c r="C15" s="40"/>
      <c r="D15" s="40"/>
      <c r="E15" s="39"/>
      <c r="F15" s="24" t="s">
        <v>3</v>
      </c>
      <c r="G15" s="30">
        <v>718</v>
      </c>
      <c r="H15" s="30" t="s">
        <v>40</v>
      </c>
      <c r="I15" s="30" t="s">
        <v>50</v>
      </c>
      <c r="J15" s="30" t="s">
        <v>58</v>
      </c>
      <c r="K15" s="20">
        <v>50</v>
      </c>
      <c r="L15" s="20">
        <v>19.5</v>
      </c>
      <c r="M15" s="20">
        <v>19.5</v>
      </c>
      <c r="N15" s="10">
        <f>M15/K15*100</f>
        <v>39</v>
      </c>
      <c r="O15" s="10">
        <f t="shared" si="2"/>
        <v>100</v>
      </c>
    </row>
    <row r="16" spans="1:15" s="6" customFormat="1" ht="17.25" customHeight="1" x14ac:dyDescent="0.25">
      <c r="A16" s="40" t="s">
        <v>35</v>
      </c>
      <c r="B16" s="40" t="s">
        <v>59</v>
      </c>
      <c r="C16" s="40" t="s">
        <v>17</v>
      </c>
      <c r="D16" s="40"/>
      <c r="E16" s="39" t="s">
        <v>22</v>
      </c>
      <c r="F16" s="24" t="s">
        <v>19</v>
      </c>
      <c r="G16" s="35"/>
      <c r="H16" s="35"/>
      <c r="I16" s="35"/>
      <c r="J16" s="35"/>
      <c r="K16" s="20">
        <f>K17</f>
        <v>3192</v>
      </c>
      <c r="L16" s="20">
        <f t="shared" ref="L16:M17" si="4">L17</f>
        <v>0</v>
      </c>
      <c r="M16" s="20">
        <f t="shared" si="4"/>
        <v>0</v>
      </c>
      <c r="N16" s="10">
        <f t="shared" si="1"/>
        <v>0</v>
      </c>
      <c r="O16" s="10" t="s">
        <v>57</v>
      </c>
    </row>
    <row r="17" spans="1:15" s="6" customFormat="1" ht="70.5" customHeight="1" x14ac:dyDescent="0.25">
      <c r="A17" s="40"/>
      <c r="B17" s="40"/>
      <c r="C17" s="40"/>
      <c r="D17" s="40"/>
      <c r="E17" s="39"/>
      <c r="F17" s="24" t="s">
        <v>3</v>
      </c>
      <c r="G17" s="30">
        <v>718</v>
      </c>
      <c r="H17" s="35"/>
      <c r="I17" s="35"/>
      <c r="J17" s="35"/>
      <c r="K17" s="20">
        <f>K18</f>
        <v>3192</v>
      </c>
      <c r="L17" s="20">
        <f t="shared" si="4"/>
        <v>0</v>
      </c>
      <c r="M17" s="20">
        <f t="shared" si="4"/>
        <v>0</v>
      </c>
      <c r="N17" s="10">
        <f t="shared" si="1"/>
        <v>0</v>
      </c>
      <c r="O17" s="10" t="s">
        <v>57</v>
      </c>
    </row>
    <row r="18" spans="1:15" ht="84" customHeight="1" x14ac:dyDescent="0.25">
      <c r="A18" s="14" t="s">
        <v>35</v>
      </c>
      <c r="B18" s="14" t="s">
        <v>59</v>
      </c>
      <c r="C18" s="14" t="s">
        <v>36</v>
      </c>
      <c r="D18" s="37" t="s">
        <v>63</v>
      </c>
      <c r="E18" s="15" t="s">
        <v>69</v>
      </c>
      <c r="F18" s="25" t="s">
        <v>3</v>
      </c>
      <c r="G18" s="32" t="s">
        <v>64</v>
      </c>
      <c r="H18" s="33" t="s">
        <v>40</v>
      </c>
      <c r="I18" s="33" t="s">
        <v>65</v>
      </c>
      <c r="J18" s="33" t="s">
        <v>58</v>
      </c>
      <c r="K18" s="21">
        <v>3192</v>
      </c>
      <c r="L18" s="21">
        <v>0</v>
      </c>
      <c r="M18" s="21">
        <v>0</v>
      </c>
      <c r="N18" s="16">
        <f t="shared" ref="N18" si="5">M18/K18*100</f>
        <v>0</v>
      </c>
      <c r="O18" s="16" t="s">
        <v>57</v>
      </c>
    </row>
    <row r="19" spans="1:15" x14ac:dyDescent="0.25">
      <c r="A19" s="40" t="s">
        <v>35</v>
      </c>
      <c r="B19" s="40" t="s">
        <v>59</v>
      </c>
      <c r="C19" s="40" t="s">
        <v>24</v>
      </c>
      <c r="D19" s="40"/>
      <c r="E19" s="39" t="s">
        <v>25</v>
      </c>
      <c r="F19" s="24" t="s">
        <v>19</v>
      </c>
      <c r="G19" s="30"/>
      <c r="H19" s="31"/>
      <c r="I19" s="31"/>
      <c r="J19" s="31"/>
      <c r="K19" s="22">
        <f>K20</f>
        <v>492</v>
      </c>
      <c r="L19" s="22">
        <f t="shared" ref="L19:M20" si="6">L20</f>
        <v>167.1</v>
      </c>
      <c r="M19" s="22">
        <f t="shared" si="6"/>
        <v>167.1</v>
      </c>
      <c r="N19" s="17">
        <f t="shared" si="1"/>
        <v>33.963414634146339</v>
      </c>
      <c r="O19" s="17">
        <f t="shared" si="2"/>
        <v>100</v>
      </c>
    </row>
    <row r="20" spans="1:15" s="6" customFormat="1" ht="72" x14ac:dyDescent="0.25">
      <c r="A20" s="40"/>
      <c r="B20" s="40"/>
      <c r="C20" s="40"/>
      <c r="D20" s="40"/>
      <c r="E20" s="39"/>
      <c r="F20" s="24" t="s">
        <v>3</v>
      </c>
      <c r="G20" s="30">
        <v>718</v>
      </c>
      <c r="H20" s="36"/>
      <c r="I20" s="36"/>
      <c r="J20" s="36"/>
      <c r="K20" s="22">
        <f>K21</f>
        <v>492</v>
      </c>
      <c r="L20" s="22">
        <f t="shared" si="6"/>
        <v>167.1</v>
      </c>
      <c r="M20" s="22">
        <f t="shared" si="6"/>
        <v>167.1</v>
      </c>
      <c r="N20" s="17">
        <f t="shared" si="1"/>
        <v>33.963414634146339</v>
      </c>
      <c r="O20" s="17">
        <f t="shared" si="2"/>
        <v>100</v>
      </c>
    </row>
    <row r="21" spans="1:15" ht="78.75" customHeight="1" x14ac:dyDescent="0.25">
      <c r="A21" s="12" t="s">
        <v>35</v>
      </c>
      <c r="B21" s="12" t="s">
        <v>59</v>
      </c>
      <c r="C21" s="12" t="s">
        <v>37</v>
      </c>
      <c r="D21" s="12" t="s">
        <v>24</v>
      </c>
      <c r="E21" s="15" t="s">
        <v>26</v>
      </c>
      <c r="F21" s="25" t="s">
        <v>3</v>
      </c>
      <c r="G21" s="32">
        <v>718</v>
      </c>
      <c r="H21" s="34">
        <v>1301</v>
      </c>
      <c r="I21" s="34" t="s">
        <v>49</v>
      </c>
      <c r="J21" s="34">
        <v>730</v>
      </c>
      <c r="K21" s="21">
        <v>492</v>
      </c>
      <c r="L21" s="21">
        <v>167.1</v>
      </c>
      <c r="M21" s="21">
        <v>167.1</v>
      </c>
      <c r="N21" s="16">
        <f t="shared" si="1"/>
        <v>33.963414634146339</v>
      </c>
      <c r="O21" s="16">
        <f t="shared" si="2"/>
        <v>100</v>
      </c>
    </row>
    <row r="22" spans="1:15" ht="21.75" customHeight="1" x14ac:dyDescent="0.25">
      <c r="A22" s="40" t="s">
        <v>35</v>
      </c>
      <c r="B22" s="40" t="s">
        <v>59</v>
      </c>
      <c r="C22" s="40" t="s">
        <v>27</v>
      </c>
      <c r="D22" s="40"/>
      <c r="E22" s="39" t="s">
        <v>28</v>
      </c>
      <c r="F22" s="24" t="s">
        <v>19</v>
      </c>
      <c r="G22" s="30">
        <v>718</v>
      </c>
      <c r="H22" s="31"/>
      <c r="I22" s="31"/>
      <c r="J22" s="31"/>
      <c r="K22" s="20">
        <f>K23</f>
        <v>38477</v>
      </c>
      <c r="L22" s="20">
        <f t="shared" ref="L22:M22" si="7">L23</f>
        <v>38836.720000000001</v>
      </c>
      <c r="M22" s="20">
        <f t="shared" si="7"/>
        <v>38836.720000000001</v>
      </c>
      <c r="N22" s="10">
        <f t="shared" si="1"/>
        <v>100.93489617173897</v>
      </c>
      <c r="O22" s="10">
        <f t="shared" si="2"/>
        <v>100</v>
      </c>
    </row>
    <row r="23" spans="1:15" ht="77.25" customHeight="1" x14ac:dyDescent="0.25">
      <c r="A23" s="40"/>
      <c r="B23" s="40"/>
      <c r="C23" s="40"/>
      <c r="D23" s="40"/>
      <c r="E23" s="39"/>
      <c r="F23" s="24" t="s">
        <v>3</v>
      </c>
      <c r="G23" s="30">
        <v>718</v>
      </c>
      <c r="H23" s="35"/>
      <c r="I23" s="35"/>
      <c r="J23" s="35"/>
      <c r="K23" s="20">
        <f>K24+K25+K26</f>
        <v>38477</v>
      </c>
      <c r="L23" s="20">
        <f>L24+L25+L26</f>
        <v>38836.720000000001</v>
      </c>
      <c r="M23" s="20">
        <f>M24+M25+M26</f>
        <v>38836.720000000001</v>
      </c>
      <c r="N23" s="10">
        <f t="shared" si="1"/>
        <v>100.93489617173897</v>
      </c>
      <c r="O23" s="10">
        <f t="shared" si="2"/>
        <v>100</v>
      </c>
    </row>
    <row r="24" spans="1:15" ht="189" customHeight="1" x14ac:dyDescent="0.25">
      <c r="A24" s="12" t="s">
        <v>35</v>
      </c>
      <c r="B24" s="12" t="s">
        <v>59</v>
      </c>
      <c r="C24" s="12" t="s">
        <v>38</v>
      </c>
      <c r="D24" s="12" t="s">
        <v>36</v>
      </c>
      <c r="E24" s="11" t="s">
        <v>29</v>
      </c>
      <c r="F24" s="25" t="s">
        <v>3</v>
      </c>
      <c r="G24" s="32">
        <v>718</v>
      </c>
      <c r="H24" s="32">
        <v>1401</v>
      </c>
      <c r="I24" s="32" t="s">
        <v>52</v>
      </c>
      <c r="J24" s="32">
        <v>511</v>
      </c>
      <c r="K24" s="19">
        <v>2174</v>
      </c>
      <c r="L24" s="19">
        <v>2174</v>
      </c>
      <c r="M24" s="19">
        <v>2174</v>
      </c>
      <c r="N24" s="13">
        <f t="shared" si="1"/>
        <v>100</v>
      </c>
      <c r="O24" s="13">
        <f t="shared" si="2"/>
        <v>100</v>
      </c>
    </row>
    <row r="25" spans="1:15" ht="101.25" customHeight="1" x14ac:dyDescent="0.25">
      <c r="A25" s="12" t="s">
        <v>35</v>
      </c>
      <c r="B25" s="12" t="s">
        <v>59</v>
      </c>
      <c r="C25" s="12" t="s">
        <v>38</v>
      </c>
      <c r="D25" s="12" t="s">
        <v>23</v>
      </c>
      <c r="E25" s="15" t="s">
        <v>30</v>
      </c>
      <c r="F25" s="25" t="s">
        <v>3</v>
      </c>
      <c r="G25" s="32">
        <v>718</v>
      </c>
      <c r="H25" s="34">
        <v>1401</v>
      </c>
      <c r="I25" s="34" t="s">
        <v>51</v>
      </c>
      <c r="J25" s="34">
        <v>511</v>
      </c>
      <c r="K25" s="21">
        <v>36303</v>
      </c>
      <c r="L25" s="21">
        <v>36303</v>
      </c>
      <c r="M25" s="21">
        <v>36303</v>
      </c>
      <c r="N25" s="13">
        <f t="shared" si="1"/>
        <v>100</v>
      </c>
      <c r="O25" s="13">
        <f t="shared" si="2"/>
        <v>100</v>
      </c>
    </row>
    <row r="26" spans="1:15" ht="87.75" customHeight="1" x14ac:dyDescent="0.25">
      <c r="A26" s="12" t="s">
        <v>35</v>
      </c>
      <c r="B26" s="12" t="s">
        <v>59</v>
      </c>
      <c r="C26" s="12" t="s">
        <v>38</v>
      </c>
      <c r="D26" s="12" t="s">
        <v>27</v>
      </c>
      <c r="E26" s="15" t="s">
        <v>54</v>
      </c>
      <c r="F26" s="25" t="s">
        <v>3</v>
      </c>
      <c r="G26" s="32">
        <v>718</v>
      </c>
      <c r="H26" s="34" t="s">
        <v>53</v>
      </c>
      <c r="I26" s="34" t="s">
        <v>55</v>
      </c>
      <c r="J26" s="34" t="s">
        <v>56</v>
      </c>
      <c r="K26" s="21">
        <v>0</v>
      </c>
      <c r="L26" s="21">
        <v>359.72</v>
      </c>
      <c r="M26" s="21">
        <v>359.72</v>
      </c>
      <c r="N26" s="13" t="s">
        <v>57</v>
      </c>
      <c r="O26" s="13">
        <f t="shared" si="2"/>
        <v>100</v>
      </c>
    </row>
    <row r="27" spans="1:15" s="6" customFormat="1" ht="20.25" customHeight="1" x14ac:dyDescent="0.25">
      <c r="A27" s="40" t="s">
        <v>35</v>
      </c>
      <c r="B27" s="40" t="s">
        <v>59</v>
      </c>
      <c r="C27" s="40" t="s">
        <v>31</v>
      </c>
      <c r="D27" s="40"/>
      <c r="E27" s="39" t="s">
        <v>42</v>
      </c>
      <c r="F27" s="24" t="s">
        <v>19</v>
      </c>
      <c r="G27" s="30">
        <v>718</v>
      </c>
      <c r="H27" s="35"/>
      <c r="I27" s="35"/>
      <c r="J27" s="35"/>
      <c r="K27" s="20">
        <f>K28</f>
        <v>8092</v>
      </c>
      <c r="L27" s="20">
        <f t="shared" ref="L27:M27" si="8">L28</f>
        <v>8473.24</v>
      </c>
      <c r="M27" s="20">
        <f t="shared" si="8"/>
        <v>8472.52</v>
      </c>
      <c r="N27" s="10">
        <f t="shared" si="1"/>
        <v>104.70242214532873</v>
      </c>
      <c r="O27" s="10">
        <f t="shared" si="2"/>
        <v>99.991502660139446</v>
      </c>
    </row>
    <row r="28" spans="1:15" s="6" customFormat="1" ht="75.75" customHeight="1" x14ac:dyDescent="0.25">
      <c r="A28" s="40"/>
      <c r="B28" s="40"/>
      <c r="C28" s="40"/>
      <c r="D28" s="40"/>
      <c r="E28" s="39"/>
      <c r="F28" s="24" t="s">
        <v>3</v>
      </c>
      <c r="G28" s="30">
        <v>718</v>
      </c>
      <c r="H28" s="35"/>
      <c r="I28" s="35"/>
      <c r="J28" s="35"/>
      <c r="K28" s="20">
        <f>K29+K30</f>
        <v>8092</v>
      </c>
      <c r="L28" s="20">
        <f>L29+L30</f>
        <v>8473.24</v>
      </c>
      <c r="M28" s="20">
        <f>M29+M30</f>
        <v>8472.52</v>
      </c>
      <c r="N28" s="10">
        <f t="shared" si="1"/>
        <v>104.70242214532873</v>
      </c>
      <c r="O28" s="10">
        <f t="shared" si="2"/>
        <v>99.991502660139446</v>
      </c>
    </row>
    <row r="29" spans="1:15" ht="84" x14ac:dyDescent="0.25">
      <c r="A29" s="12" t="s">
        <v>35</v>
      </c>
      <c r="B29" s="12" t="s">
        <v>59</v>
      </c>
      <c r="C29" s="12" t="s">
        <v>39</v>
      </c>
      <c r="D29" s="12" t="s">
        <v>32</v>
      </c>
      <c r="E29" s="11" t="s">
        <v>33</v>
      </c>
      <c r="F29" s="25" t="s">
        <v>3</v>
      </c>
      <c r="G29" s="32">
        <v>718</v>
      </c>
      <c r="H29" s="34" t="s">
        <v>41</v>
      </c>
      <c r="I29" s="34" t="s">
        <v>67</v>
      </c>
      <c r="J29" s="32" t="s">
        <v>68</v>
      </c>
      <c r="K29" s="19">
        <f>8091+1</f>
        <v>8092</v>
      </c>
      <c r="L29" s="19">
        <f>8468.97+0.73</f>
        <v>8469.6999999999989</v>
      </c>
      <c r="M29" s="19">
        <f>8468.25+0.73</f>
        <v>8468.98</v>
      </c>
      <c r="N29" s="13">
        <f t="shared" si="1"/>
        <v>104.65867523479979</v>
      </c>
      <c r="O29" s="13">
        <f t="shared" si="2"/>
        <v>99.991499108587092</v>
      </c>
    </row>
    <row r="30" spans="1:15" ht="70.5" customHeight="1" x14ac:dyDescent="0.25">
      <c r="A30" s="18" t="s">
        <v>35</v>
      </c>
      <c r="B30" s="18" t="s">
        <v>59</v>
      </c>
      <c r="C30" s="18" t="s">
        <v>39</v>
      </c>
      <c r="D30" s="18" t="s">
        <v>36</v>
      </c>
      <c r="E30" s="23" t="s">
        <v>34</v>
      </c>
      <c r="F30" s="26" t="s">
        <v>3</v>
      </c>
      <c r="G30" s="32">
        <v>718</v>
      </c>
      <c r="H30" s="34" t="s">
        <v>41</v>
      </c>
      <c r="I30" s="34" t="s">
        <v>66</v>
      </c>
      <c r="J30" s="32">
        <v>851</v>
      </c>
      <c r="K30" s="19">
        <v>0</v>
      </c>
      <c r="L30" s="19">
        <v>3.54</v>
      </c>
      <c r="M30" s="21">
        <v>3.54</v>
      </c>
      <c r="N30" s="13" t="s">
        <v>57</v>
      </c>
      <c r="O30" s="13">
        <f t="shared" ref="O30" si="9">M30/L30*100</f>
        <v>100</v>
      </c>
    </row>
  </sheetData>
  <mergeCells count="38">
    <mergeCell ref="D22:D23"/>
    <mergeCell ref="E22:E23"/>
    <mergeCell ref="A2:O2"/>
    <mergeCell ref="A3:O3"/>
    <mergeCell ref="A27:A28"/>
    <mergeCell ref="B27:B28"/>
    <mergeCell ref="C27:C28"/>
    <mergeCell ref="D27:D28"/>
    <mergeCell ref="E27:E28"/>
    <mergeCell ref="A19:A20"/>
    <mergeCell ref="B19:B20"/>
    <mergeCell ref="C19:C20"/>
    <mergeCell ref="D19:D20"/>
    <mergeCell ref="E19:E20"/>
    <mergeCell ref="A22:A23"/>
    <mergeCell ref="B22:B23"/>
    <mergeCell ref="C22:C23"/>
    <mergeCell ref="A16:A17"/>
    <mergeCell ref="B16:B17"/>
    <mergeCell ref="C16:C17"/>
    <mergeCell ref="D16:D17"/>
    <mergeCell ref="E16:E17"/>
    <mergeCell ref="N10:O10"/>
    <mergeCell ref="E12:E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A10:D10"/>
    <mergeCell ref="E10:E11"/>
    <mergeCell ref="F10:F11"/>
    <mergeCell ref="G10:J10"/>
    <mergeCell ref="K10:M10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  <rowBreaks count="2" manualBreakCount="2">
    <brk id="18" max="16383" man="1"/>
    <brk id="2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2019-01-31T13:39:27Z</cp:lastPrinted>
  <dcterms:created xsi:type="dcterms:W3CDTF">2014-07-22T10:41:33Z</dcterms:created>
  <dcterms:modified xsi:type="dcterms:W3CDTF">2019-01-31T13:39:34Z</dcterms:modified>
</cp:coreProperties>
</file>