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774" yWindow="489" windowWidth="15052" windowHeight="9075" tabRatio="606"/>
  </bookViews>
  <sheets>
    <sheet name="форма МО" sheetId="32" r:id="rId1"/>
    <sheet name="Лист1" sheetId="35" r:id="rId2"/>
  </sheets>
  <definedNames>
    <definedName name="_xlnm.Print_Titles" localSheetId="0">'форма МО'!$10:$11</definedName>
  </definedNames>
  <calcPr calcId="145621"/>
</workbook>
</file>

<file path=xl/calcChain.xml><?xml version="1.0" encoding="utf-8"?>
<calcChain xmlns="http://schemas.openxmlformats.org/spreadsheetml/2006/main">
  <c r="E37" i="32" l="1"/>
  <c r="F37" i="32"/>
  <c r="E28" i="32"/>
  <c r="E32" i="32"/>
  <c r="G26" i="32" l="1"/>
  <c r="H49" i="32" l="1"/>
  <c r="J49" i="32" s="1"/>
  <c r="L49" i="32" s="1"/>
  <c r="G49" i="32"/>
  <c r="I49" i="32" s="1"/>
  <c r="K49" i="32" s="1"/>
  <c r="H46" i="32"/>
  <c r="J46" i="32" s="1"/>
  <c r="L46" i="32" s="1"/>
  <c r="G46" i="32"/>
  <c r="I46" i="32" s="1"/>
  <c r="K46" i="32" s="1"/>
  <c r="E21" i="32"/>
  <c r="F21" i="32" s="1"/>
  <c r="H21" i="32" l="1"/>
  <c r="J21" i="32" s="1"/>
  <c r="L21" i="32" s="1"/>
  <c r="G21" i="32"/>
  <c r="I21" i="32" s="1"/>
  <c r="K21" i="32" s="1"/>
  <c r="G40" i="32"/>
  <c r="H35" i="32"/>
  <c r="H34" i="32" s="1"/>
  <c r="G35" i="32"/>
  <c r="G34" i="32" s="1"/>
  <c r="E34" i="32"/>
  <c r="F34" i="32"/>
  <c r="H32" i="32"/>
  <c r="G32" i="32"/>
  <c r="J30" i="32"/>
  <c r="L30" i="32" s="1"/>
  <c r="I30" i="32"/>
  <c r="K30" i="32" s="1"/>
  <c r="H26" i="32"/>
  <c r="F32" i="32"/>
  <c r="F31" i="32" s="1"/>
  <c r="I35" i="32" l="1"/>
  <c r="J35" i="32"/>
  <c r="L35" i="32" s="1"/>
  <c r="F19" i="32"/>
  <c r="E19" i="32"/>
  <c r="I34" i="32" l="1"/>
  <c r="K35" i="32"/>
  <c r="K34" i="32" s="1"/>
  <c r="L34" i="32"/>
  <c r="J34" i="32"/>
  <c r="J26" i="32"/>
  <c r="L26" i="32" s="1"/>
  <c r="I26" i="32"/>
  <c r="K26" i="32" s="1"/>
  <c r="G17" i="32" l="1"/>
  <c r="I17" i="32" s="1"/>
  <c r="K17" i="32" s="1"/>
  <c r="H14" i="32"/>
  <c r="G13" i="32"/>
  <c r="G14" i="32"/>
  <c r="H40" i="32" l="1"/>
  <c r="J40" i="32" s="1"/>
  <c r="L40" i="32" s="1"/>
  <c r="I40" i="32"/>
  <c r="K40" i="32" s="1"/>
  <c r="H17" i="32" l="1"/>
  <c r="J17" i="32" s="1"/>
  <c r="L17" i="32" s="1"/>
</calcChain>
</file>

<file path=xl/sharedStrings.xml><?xml version="1.0" encoding="utf-8"?>
<sst xmlns="http://schemas.openxmlformats.org/spreadsheetml/2006/main" count="113" uniqueCount="86">
  <si>
    <t>Показатели</t>
  </si>
  <si>
    <t>Ед.изм.</t>
  </si>
  <si>
    <t>руб.</t>
  </si>
  <si>
    <t>тыс.чел.</t>
  </si>
  <si>
    <t>Среднесписочная численность работников предприятий (по крупным и средним организациям)</t>
  </si>
  <si>
    <t>единиц</t>
  </si>
  <si>
    <t>Количество средних предприятий, всего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</si>
  <si>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</si>
  <si>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чел.</t>
  </si>
  <si>
    <t>Среднесписочная численность работников (без внешних совместителей) по средним предприятиям, всего</t>
  </si>
  <si>
    <t>Оборот средних предприятий, всего</t>
  </si>
  <si>
    <t>Количество малых предприятий, в том числе микропредприятий,  всего</t>
  </si>
  <si>
    <t>Оборот малых предприятий (в том числе микропредприятий), всего</t>
  </si>
  <si>
    <t>№ п/п</t>
  </si>
  <si>
    <t>Численность постоянного населения (в среднегодовом исчислении)</t>
  </si>
  <si>
    <t>Численность населения (на 1 января года)</t>
  </si>
  <si>
    <t>тыс. чел.</t>
  </si>
  <si>
    <t>Население</t>
  </si>
  <si>
    <t>Промышленное производство</t>
  </si>
  <si>
    <t>1.1</t>
  </si>
  <si>
    <t>1.2</t>
  </si>
  <si>
    <t>2.1</t>
  </si>
  <si>
    <t xml:space="preserve">Объем отгруженных товаров собственного производства, выполненных работ и услуг собственными силами (по чистым видам экономической деятельности) по полному кругу организаций </t>
  </si>
  <si>
    <t>млн.руб.</t>
  </si>
  <si>
    <t>2.2</t>
  </si>
  <si>
    <t>Индекс промышленного производства</t>
  </si>
  <si>
    <t>Сельское хозяйство</t>
  </si>
  <si>
    <t>3.1</t>
  </si>
  <si>
    <t>Продукция сельского хозяйства</t>
  </si>
  <si>
    <t>3.2</t>
  </si>
  <si>
    <t>Индекс производства продукции сельского хозяйства</t>
  </si>
  <si>
    <t>Торговля и услуги населению</t>
  </si>
  <si>
    <t>4.1</t>
  </si>
  <si>
    <t>Индекс потребительских цен на товары и услуги, на конец года</t>
  </si>
  <si>
    <t>4.2</t>
  </si>
  <si>
    <t>% к предыдущему году
в сопоставимых ценах</t>
  </si>
  <si>
    <t>% к декабрю
предыдущего года</t>
  </si>
  <si>
    <t>Инвестиции</t>
  </si>
  <si>
    <t>Инвестиции в основной капитал по организациям, не относящимся к субъектам малого предпринимательства</t>
  </si>
  <si>
    <t>Темп роста в сопоставимых ценах</t>
  </si>
  <si>
    <t>5.1</t>
  </si>
  <si>
    <t>5.2</t>
  </si>
  <si>
    <t>1.3</t>
  </si>
  <si>
    <t>Численность детей до 18 лет на начало года (до 17 лет включительно)</t>
  </si>
  <si>
    <t>Труд и занятость</t>
  </si>
  <si>
    <t>6.1</t>
  </si>
  <si>
    <t>Фонд заработной платы по организациям, не относящимся к субъектам малого предпринимательства</t>
  </si>
  <si>
    <t>6.2</t>
  </si>
  <si>
    <t>Номинальная начисленная среднемесячная заработная плата одного работника  по организациям, не относящимся к субъектам малого предпринимательства</t>
  </si>
  <si>
    <t>6.3</t>
  </si>
  <si>
    <t>Малое и среднее предпринимательство, включая микропредприятия</t>
  </si>
  <si>
    <t>2</t>
  </si>
  <si>
    <t>3</t>
  </si>
  <si>
    <t>4</t>
  </si>
  <si>
    <t>5</t>
  </si>
  <si>
    <t>6</t>
  </si>
  <si>
    <t>7</t>
  </si>
  <si>
    <t>Прибыль прибыльных организаций (по полному кругу организаций)</t>
  </si>
  <si>
    <t>8</t>
  </si>
  <si>
    <t>8.1</t>
  </si>
  <si>
    <t>8.2</t>
  </si>
  <si>
    <t>8.3</t>
  </si>
  <si>
    <t>8.4</t>
  </si>
  <si>
    <t>8.5</t>
  </si>
  <si>
    <t>8.6</t>
  </si>
  <si>
    <t>н/д</t>
  </si>
  <si>
    <t>Темп роста в фактических ценах</t>
  </si>
  <si>
    <t>2020 год факт</t>
  </si>
  <si>
    <t xml:space="preserve">2024 год, прогноз </t>
  </si>
  <si>
    <t>Оборот розничной торговли (по крупным и средним)</t>
  </si>
  <si>
    <t>6.4.</t>
  </si>
  <si>
    <t>%</t>
  </si>
  <si>
    <t>Уровень оффициально зарегистрированной безработицы</t>
  </si>
  <si>
    <t>2021 год факт</t>
  </si>
  <si>
    <t>2022 год  оценка</t>
  </si>
  <si>
    <t>2023 год, прогноз</t>
  </si>
  <si>
    <t xml:space="preserve">2025 год, прогноз </t>
  </si>
  <si>
    <t>1 вариант</t>
  </si>
  <si>
    <t>2 вариант</t>
  </si>
  <si>
    <t>Увинского района на 2023 год и плановый период 2024 и 2025 годов</t>
  </si>
  <si>
    <t xml:space="preserve">Прогноз показателей социально-экономического развития </t>
  </si>
  <si>
    <t>Приложение к распоряжению</t>
  </si>
  <si>
    <t>Администрации муниципального</t>
  </si>
  <si>
    <t>образования "Муниципальный</t>
  </si>
  <si>
    <t>Республики" от 10.11.2022 № 419-р</t>
  </si>
  <si>
    <t>округ Увинский район Удмуртской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</si>
</sst>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0.000"/>
    <numFmt numFmtId="167" formatCode="#,##0.0"/>
  </numFmts>
  <fonts count="26" x14ac:knownFonts="1">
    <font>
      <sz val="11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1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3" fillId="0" borderId="0"/>
    <xf numFmtId="0" fontId="1" fillId="0" borderId="0"/>
    <xf numFmtId="0" fontId="12" fillId="0" borderId="0"/>
    <xf numFmtId="0" fontId="13" fillId="0" borderId="0"/>
    <xf numFmtId="0" fontId="12" fillId="0" borderId="0"/>
    <xf numFmtId="0" fontId="16" fillId="0" borderId="0"/>
    <xf numFmtId="0" fontId="16" fillId="0" borderId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5" fillId="0" borderId="0"/>
    <xf numFmtId="164" fontId="14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0" fillId="4" borderId="0" xfId="0" applyFill="1"/>
    <xf numFmtId="0" fontId="6" fillId="0" borderId="0" xfId="0" applyFont="1" applyAlignment="1">
      <alignment horizontal="center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vertical="top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/>
    </xf>
    <xf numFmtId="49" fontId="8" fillId="3" borderId="1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justify" vertical="top" wrapText="1"/>
    </xf>
    <xf numFmtId="165" fontId="10" fillId="4" borderId="1" xfId="0" applyNumberFormat="1" applyFont="1" applyFill="1" applyBorder="1" applyAlignment="1">
      <alignment horizontal="center"/>
    </xf>
    <xf numFmtId="3" fontId="9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3" fontId="9" fillId="4" borderId="1" xfId="5" applyNumberFormat="1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top"/>
    </xf>
    <xf numFmtId="0" fontId="17" fillId="3" borderId="1" xfId="0" applyFont="1" applyFill="1" applyBorder="1" applyAlignment="1">
      <alignment vertical="top"/>
    </xf>
    <xf numFmtId="0" fontId="17" fillId="3" borderId="1" xfId="0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/>
    </xf>
    <xf numFmtId="0" fontId="19" fillId="0" borderId="0" xfId="0" applyFont="1"/>
    <xf numFmtId="0" fontId="19" fillId="4" borderId="0" xfId="0" applyFont="1" applyFill="1"/>
    <xf numFmtId="165" fontId="21" fillId="3" borderId="1" xfId="0" applyNumberFormat="1" applyFont="1" applyFill="1" applyBorder="1" applyAlignment="1">
      <alignment horizontal="center" vertical="center"/>
    </xf>
    <xf numFmtId="165" fontId="21" fillId="4" borderId="1" xfId="0" applyNumberFormat="1" applyFont="1" applyFill="1" applyBorder="1" applyAlignment="1">
      <alignment horizontal="center" vertical="center"/>
    </xf>
    <xf numFmtId="0" fontId="22" fillId="0" borderId="0" xfId="0" applyFont="1"/>
    <xf numFmtId="165" fontId="8" fillId="3" borderId="1" xfId="0" applyNumberFormat="1" applyFont="1" applyFill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166" fontId="20" fillId="4" borderId="1" xfId="0" applyNumberFormat="1" applyFont="1" applyFill="1" applyBorder="1" applyAlignment="1">
      <alignment horizontal="center"/>
    </xf>
    <xf numFmtId="0" fontId="21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165" fontId="23" fillId="3" borderId="1" xfId="0" applyNumberFormat="1" applyFont="1" applyFill="1" applyBorder="1" applyAlignment="1">
      <alignment horizontal="center" vertical="center"/>
    </xf>
    <xf numFmtId="165" fontId="23" fillId="4" borderId="1" xfId="0" applyNumberFormat="1" applyFont="1" applyFill="1" applyBorder="1" applyAlignment="1">
      <alignment horizontal="center" vertical="center"/>
    </xf>
    <xf numFmtId="167" fontId="23" fillId="4" borderId="1" xfId="0" applyNumberFormat="1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center"/>
    </xf>
    <xf numFmtId="0" fontId="21" fillId="4" borderId="1" xfId="0" applyFont="1" applyFill="1" applyBorder="1" applyAlignment="1">
      <alignment horizontal="center"/>
    </xf>
    <xf numFmtId="165" fontId="23" fillId="3" borderId="1" xfId="0" applyNumberFormat="1" applyFont="1" applyFill="1" applyBorder="1" applyAlignment="1">
      <alignment horizontal="left" vertical="center" indent="1"/>
    </xf>
    <xf numFmtId="165" fontId="24" fillId="4" borderId="1" xfId="0" applyNumberFormat="1" applyFont="1" applyFill="1" applyBorder="1" applyAlignment="1">
      <alignment horizontal="center" vertical="center" wrapText="1"/>
    </xf>
    <xf numFmtId="165" fontId="24" fillId="4" borderId="1" xfId="9" applyNumberFormat="1" applyFont="1" applyFill="1" applyBorder="1" applyAlignment="1">
      <alignment horizontal="center" vertical="center" wrapText="1"/>
    </xf>
    <xf numFmtId="165" fontId="23" fillId="4" borderId="1" xfId="0" applyNumberFormat="1" applyFont="1" applyFill="1" applyBorder="1" applyAlignment="1">
      <alignment horizontal="center" vertical="center" wrapText="1"/>
    </xf>
    <xf numFmtId="165" fontId="23" fillId="4" borderId="1" xfId="9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/>
    </xf>
    <xf numFmtId="165" fontId="8" fillId="4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3" fontId="9" fillId="4" borderId="1" xfId="5" applyNumberFormat="1" applyFont="1" applyFill="1" applyBorder="1" applyAlignment="1">
      <alignment horizontal="center" vertical="center"/>
    </xf>
    <xf numFmtId="167" fontId="8" fillId="4" borderId="1" xfId="0" applyNumberFormat="1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3" fontId="8" fillId="4" borderId="1" xfId="9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/>
    </xf>
    <xf numFmtId="165" fontId="9" fillId="4" borderId="1" xfId="2" applyNumberFormat="1" applyFont="1" applyFill="1" applyBorder="1" applyAlignment="1">
      <alignment horizontal="center" vertical="center"/>
    </xf>
    <xf numFmtId="165" fontId="25" fillId="3" borderId="1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2" borderId="1" xfId="0" applyFont="1" applyFill="1" applyBorder="1" applyAlignment="1">
      <alignment wrapText="1"/>
    </xf>
    <xf numFmtId="1" fontId="10" fillId="3" borderId="1" xfId="0" applyNumberFormat="1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25" fillId="0" borderId="0" xfId="0" applyFont="1"/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66" fontId="25" fillId="3" borderId="1" xfId="0" applyNumberFormat="1" applyFont="1" applyFill="1" applyBorder="1" applyAlignment="1">
      <alignment horizontal="center" vertical="center"/>
    </xf>
  </cellXfs>
  <cellStyles count="13">
    <cellStyle name="Обычный" xfId="0" builtinId="0"/>
    <cellStyle name="Обычный 2" xfId="1"/>
    <cellStyle name="Обычный 2 2" xfId="2"/>
    <cellStyle name="Обычный 2 3" xfId="6"/>
    <cellStyle name="Обычный 3" xfId="3"/>
    <cellStyle name="Обычный 3 2" xfId="7"/>
    <cellStyle name="Обычный 4" xfId="4"/>
    <cellStyle name="Обычный 4 2" xfId="8"/>
    <cellStyle name="Обычный 5" xfId="5"/>
    <cellStyle name="Процентный 2" xfId="10"/>
    <cellStyle name="Процентный 3" xfId="9"/>
    <cellStyle name="Стиль 1" xfId="11"/>
    <cellStyle name="Финансовый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view="pageBreakPreview" zoomScale="133" zoomScaleNormal="100" zoomScaleSheetLayoutView="133" workbookViewId="0">
      <pane xSplit="2" ySplit="11" topLeftCell="C12" activePane="bottomRight" state="frozen"/>
      <selection pane="topRight" activeCell="C1" sqref="C1"/>
      <selection pane="bottomLeft" activeCell="A8" sqref="A8"/>
      <selection pane="bottomRight" activeCell="E39" sqref="E39:F39"/>
    </sheetView>
  </sheetViews>
  <sheetFormatPr defaultRowHeight="13.6" x14ac:dyDescent="0.2"/>
  <cols>
    <col min="1" max="1" width="5.6640625" style="2" customWidth="1"/>
    <col min="2" max="2" width="41.21875" style="1" customWidth="1"/>
    <col min="3" max="3" width="18.21875" style="3" customWidth="1"/>
    <col min="4" max="4" width="9" customWidth="1"/>
    <col min="5" max="5" width="8.21875" customWidth="1"/>
    <col min="6" max="6" width="8.109375" customWidth="1"/>
    <col min="7" max="7" width="8.44140625" customWidth="1"/>
    <col min="8" max="9" width="8.21875" customWidth="1"/>
    <col min="10" max="10" width="7.5546875" customWidth="1"/>
    <col min="11" max="11" width="8.88671875" customWidth="1"/>
    <col min="12" max="12" width="10.109375" customWidth="1"/>
    <col min="13" max="13" width="0.109375" customWidth="1"/>
    <col min="14" max="14" width="8.88671875" hidden="1" customWidth="1"/>
  </cols>
  <sheetData>
    <row r="1" spans="1:12" ht="14.3" x14ac:dyDescent="0.25">
      <c r="J1" s="76" t="s">
        <v>81</v>
      </c>
    </row>
    <row r="2" spans="1:12" ht="14.3" x14ac:dyDescent="0.25">
      <c r="J2" s="76" t="s">
        <v>82</v>
      </c>
    </row>
    <row r="3" spans="1:12" ht="14.3" x14ac:dyDescent="0.25">
      <c r="J3" s="76" t="s">
        <v>83</v>
      </c>
    </row>
    <row r="4" spans="1:12" ht="14.3" x14ac:dyDescent="0.25">
      <c r="J4" s="76" t="s">
        <v>85</v>
      </c>
    </row>
    <row r="5" spans="1:12" ht="14.3" x14ac:dyDescent="0.25">
      <c r="J5" s="76" t="s">
        <v>84</v>
      </c>
    </row>
    <row r="6" spans="1:12" ht="18.350000000000001" x14ac:dyDescent="0.2">
      <c r="A6" s="77" t="s">
        <v>80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" customHeight="1" x14ac:dyDescent="0.2">
      <c r="A7" s="11"/>
      <c r="B7" s="77" t="s">
        <v>79</v>
      </c>
      <c r="C7" s="77"/>
      <c r="D7" s="77"/>
      <c r="E7" s="77"/>
      <c r="F7" s="77"/>
      <c r="G7" s="77"/>
      <c r="H7" s="77"/>
      <c r="I7" s="77"/>
      <c r="J7" s="77"/>
      <c r="K7" s="77"/>
      <c r="L7" s="11"/>
    </row>
    <row r="8" spans="1:12" ht="16.5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 ht="12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ht="14.95" customHeight="1" x14ac:dyDescent="0.25">
      <c r="A10" s="78" t="s">
        <v>13</v>
      </c>
      <c r="B10" s="79" t="s">
        <v>0</v>
      </c>
      <c r="C10" s="80" t="s">
        <v>1</v>
      </c>
      <c r="D10" s="81" t="s">
        <v>67</v>
      </c>
      <c r="E10" s="81" t="s">
        <v>73</v>
      </c>
      <c r="F10" s="81" t="s">
        <v>74</v>
      </c>
      <c r="G10" s="82" t="s">
        <v>75</v>
      </c>
      <c r="H10" s="82"/>
      <c r="I10" s="83" t="s">
        <v>68</v>
      </c>
      <c r="J10" s="83"/>
      <c r="K10" s="82" t="s">
        <v>76</v>
      </c>
      <c r="L10" s="82"/>
    </row>
    <row r="11" spans="1:12" ht="14.3" x14ac:dyDescent="0.25">
      <c r="A11" s="78"/>
      <c r="B11" s="79"/>
      <c r="C11" s="80"/>
      <c r="D11" s="81"/>
      <c r="E11" s="81"/>
      <c r="F11" s="81"/>
      <c r="G11" s="17" t="s">
        <v>77</v>
      </c>
      <c r="H11" s="18" t="s">
        <v>78</v>
      </c>
      <c r="I11" s="70" t="s">
        <v>77</v>
      </c>
      <c r="J11" s="71" t="s">
        <v>78</v>
      </c>
      <c r="K11" s="70" t="s">
        <v>77</v>
      </c>
      <c r="L11" s="71" t="s">
        <v>78</v>
      </c>
    </row>
    <row r="12" spans="1:12" ht="14.3" x14ac:dyDescent="0.25">
      <c r="A12" s="19">
        <v>1</v>
      </c>
      <c r="B12" s="21" t="s">
        <v>17</v>
      </c>
      <c r="C12" s="20"/>
      <c r="D12" s="12"/>
      <c r="E12" s="12"/>
      <c r="F12" s="12"/>
      <c r="G12" s="17"/>
      <c r="H12" s="18"/>
      <c r="I12" s="17"/>
      <c r="J12" s="18"/>
      <c r="K12" s="17"/>
      <c r="L12" s="18"/>
    </row>
    <row r="13" spans="1:12" ht="27.2" x14ac:dyDescent="0.2">
      <c r="A13" s="22" t="s">
        <v>19</v>
      </c>
      <c r="B13" s="13" t="s">
        <v>14</v>
      </c>
      <c r="C13" s="15" t="s">
        <v>3</v>
      </c>
      <c r="D13" s="29">
        <v>37.799999999999997</v>
      </c>
      <c r="E13" s="29">
        <v>37.5</v>
      </c>
      <c r="F13" s="29">
        <v>37.1</v>
      </c>
      <c r="G13" s="29">
        <f>F13*99.4%</f>
        <v>36.877400000000009</v>
      </c>
      <c r="H13" s="29">
        <v>37.1</v>
      </c>
      <c r="I13" s="29">
        <v>37.200000000000003</v>
      </c>
      <c r="J13" s="29">
        <v>37.200000000000003</v>
      </c>
      <c r="K13" s="29">
        <v>37.200000000000003</v>
      </c>
      <c r="L13" s="29">
        <v>37.200000000000003</v>
      </c>
    </row>
    <row r="14" spans="1:12" x14ac:dyDescent="0.2">
      <c r="A14" s="22" t="s">
        <v>20</v>
      </c>
      <c r="B14" s="13" t="s">
        <v>15</v>
      </c>
      <c r="C14" s="15" t="s">
        <v>16</v>
      </c>
      <c r="D14" s="29">
        <v>37.700000000000003</v>
      </c>
      <c r="E14" s="29">
        <v>37.299999999999997</v>
      </c>
      <c r="F14" s="29">
        <v>37</v>
      </c>
      <c r="G14" s="29">
        <f>F14*99.4%</f>
        <v>36.778000000000006</v>
      </c>
      <c r="H14" s="29">
        <f>F14*99.6%</f>
        <v>36.851999999999997</v>
      </c>
      <c r="I14" s="29">
        <v>37.0762</v>
      </c>
      <c r="J14" s="29">
        <v>37.150799999999997</v>
      </c>
      <c r="K14" s="29">
        <v>37.0762</v>
      </c>
      <c r="L14" s="29">
        <v>37.150799999999997</v>
      </c>
    </row>
    <row r="15" spans="1:12" ht="27.2" x14ac:dyDescent="0.2">
      <c r="A15" s="22" t="s">
        <v>42</v>
      </c>
      <c r="B15" s="13" t="s">
        <v>43</v>
      </c>
      <c r="C15" s="15" t="s">
        <v>16</v>
      </c>
      <c r="D15" s="57">
        <v>9.9</v>
      </c>
      <c r="E15" s="57">
        <v>9.9</v>
      </c>
      <c r="F15" s="57">
        <v>9.8000000000000007</v>
      </c>
      <c r="G15" s="57">
        <v>9.8000000000000007</v>
      </c>
      <c r="H15" s="57">
        <v>9.9</v>
      </c>
      <c r="I15" s="57">
        <v>9.8000000000000007</v>
      </c>
      <c r="J15" s="57">
        <v>9.9</v>
      </c>
      <c r="K15" s="57">
        <v>9.8000000000000007</v>
      </c>
      <c r="L15" s="57">
        <v>9.9</v>
      </c>
    </row>
    <row r="16" spans="1:12" ht="14.3" x14ac:dyDescent="0.2">
      <c r="A16" s="24" t="s">
        <v>51</v>
      </c>
      <c r="B16" s="21" t="s">
        <v>18</v>
      </c>
      <c r="C16" s="15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54.35" x14ac:dyDescent="0.2">
      <c r="A17" s="22" t="s">
        <v>21</v>
      </c>
      <c r="B17" s="13" t="s">
        <v>22</v>
      </c>
      <c r="C17" s="12" t="s">
        <v>23</v>
      </c>
      <c r="D17" s="32">
        <v>25651</v>
      </c>
      <c r="E17" s="32">
        <v>34958</v>
      </c>
      <c r="F17" s="30">
        <v>38000</v>
      </c>
      <c r="G17" s="30">
        <f>F17*G19%</f>
        <v>37886</v>
      </c>
      <c r="H17" s="30">
        <f>F17*H19%</f>
        <v>38684</v>
      </c>
      <c r="I17" s="30">
        <f>G17*I19%</f>
        <v>38075.429999999993</v>
      </c>
      <c r="J17" s="30">
        <f>H17*J19%</f>
        <v>40656.883999999998</v>
      </c>
      <c r="K17" s="30">
        <f>I17*K19%</f>
        <v>38684.636879999991</v>
      </c>
      <c r="L17" s="30">
        <f>J17*L19%</f>
        <v>42852.355735999998</v>
      </c>
    </row>
    <row r="18" spans="1:12" ht="27.2" x14ac:dyDescent="0.2">
      <c r="A18" s="22" t="s">
        <v>24</v>
      </c>
      <c r="B18" s="14" t="s">
        <v>25</v>
      </c>
      <c r="C18" s="12" t="s">
        <v>35</v>
      </c>
      <c r="D18" s="15">
        <v>95.2</v>
      </c>
      <c r="E18" s="42">
        <v>129</v>
      </c>
      <c r="F18" s="42">
        <v>96.3</v>
      </c>
      <c r="G18" s="58">
        <v>97.5</v>
      </c>
      <c r="H18" s="58">
        <v>100.2</v>
      </c>
      <c r="I18" s="58">
        <v>98.5</v>
      </c>
      <c r="J18" s="58">
        <v>100.3</v>
      </c>
      <c r="K18" s="58">
        <v>98.6</v>
      </c>
      <c r="L18" s="58">
        <v>100.7</v>
      </c>
    </row>
    <row r="19" spans="1:12" s="37" customFormat="1" ht="9.5500000000000007" hidden="1" customHeight="1" x14ac:dyDescent="0.2">
      <c r="A19" s="33"/>
      <c r="B19" s="34" t="s">
        <v>66</v>
      </c>
      <c r="C19" s="35"/>
      <c r="D19" s="59"/>
      <c r="E19" s="43">
        <f>E17/D17%</f>
        <v>136.28318584070797</v>
      </c>
      <c r="F19" s="43">
        <f>F17/E17%</f>
        <v>108.70187081640826</v>
      </c>
      <c r="G19" s="43">
        <v>99.7</v>
      </c>
      <c r="H19" s="43">
        <v>101.8</v>
      </c>
      <c r="I19" s="43">
        <v>100.5</v>
      </c>
      <c r="J19" s="43">
        <v>105.1</v>
      </c>
      <c r="K19" s="43">
        <v>101.6</v>
      </c>
      <c r="L19" s="43">
        <v>105.4</v>
      </c>
    </row>
    <row r="20" spans="1:12" ht="14.3" x14ac:dyDescent="0.2">
      <c r="A20" s="24" t="s">
        <v>52</v>
      </c>
      <c r="B20" s="21" t="s">
        <v>26</v>
      </c>
      <c r="C20" s="15"/>
      <c r="D20" s="45"/>
      <c r="E20" s="45"/>
      <c r="F20" s="45"/>
      <c r="G20" s="45"/>
      <c r="H20" s="45"/>
      <c r="I20" s="45"/>
      <c r="J20" s="45"/>
      <c r="K20" s="45"/>
      <c r="L20" s="45"/>
    </row>
    <row r="21" spans="1:12" x14ac:dyDescent="0.2">
      <c r="A21" s="22" t="s">
        <v>27</v>
      </c>
      <c r="B21" s="13" t="s">
        <v>28</v>
      </c>
      <c r="C21" s="12" t="s">
        <v>23</v>
      </c>
      <c r="D21" s="60">
        <v>2541</v>
      </c>
      <c r="E21" s="32">
        <f>D21*E23%</f>
        <v>2779.8540000000003</v>
      </c>
      <c r="F21" s="32">
        <f>E21*F23%</f>
        <v>3169.0335599999999</v>
      </c>
      <c r="G21" s="30">
        <f>F21*G23%</f>
        <v>3346.49943936</v>
      </c>
      <c r="H21" s="30">
        <f>F21*H23%</f>
        <v>3400.3730098799997</v>
      </c>
      <c r="I21" s="30">
        <f>G21*I23%</f>
        <v>3530.5569085247998</v>
      </c>
      <c r="J21" s="30">
        <f>H21*J23%</f>
        <v>3641.7994935814795</v>
      </c>
      <c r="K21" s="30">
        <f>I21*K23%</f>
        <v>3717.6764246766138</v>
      </c>
      <c r="L21" s="30">
        <f>J21*L23%</f>
        <v>3907.6508566129273</v>
      </c>
    </row>
    <row r="22" spans="1:12" ht="25.85" customHeight="1" x14ac:dyDescent="0.2">
      <c r="A22" s="22" t="s">
        <v>29</v>
      </c>
      <c r="B22" s="14" t="s">
        <v>30</v>
      </c>
      <c r="C22" s="12" t="s">
        <v>35</v>
      </c>
      <c r="D22" s="42">
        <v>102</v>
      </c>
      <c r="E22" s="42">
        <v>109.4</v>
      </c>
      <c r="F22" s="58">
        <v>114</v>
      </c>
      <c r="G22" s="61">
        <v>100.3</v>
      </c>
      <c r="H22" s="61">
        <v>101</v>
      </c>
      <c r="I22" s="61">
        <v>100.8</v>
      </c>
      <c r="J22" s="61">
        <v>102.2</v>
      </c>
      <c r="K22" s="61">
        <v>101.3</v>
      </c>
      <c r="L22" s="61">
        <v>103.2</v>
      </c>
    </row>
    <row r="23" spans="1:12" s="37" customFormat="1" ht="14.3" hidden="1" customHeight="1" x14ac:dyDescent="0.2">
      <c r="A23" s="33"/>
      <c r="B23" s="34" t="s">
        <v>66</v>
      </c>
      <c r="C23" s="35"/>
      <c r="D23" s="47"/>
      <c r="E23" s="47">
        <v>109.4</v>
      </c>
      <c r="F23" s="48">
        <v>114</v>
      </c>
      <c r="G23" s="49">
        <v>105.6</v>
      </c>
      <c r="H23" s="49">
        <v>107.3</v>
      </c>
      <c r="I23" s="49">
        <v>105.5</v>
      </c>
      <c r="J23" s="49">
        <v>107.1</v>
      </c>
      <c r="K23" s="49">
        <v>105.3</v>
      </c>
      <c r="L23" s="49">
        <v>107.3</v>
      </c>
    </row>
    <row r="24" spans="1:12" ht="14.3" x14ac:dyDescent="0.25">
      <c r="A24" s="24" t="s">
        <v>53</v>
      </c>
      <c r="B24" s="21" t="s">
        <v>31</v>
      </c>
      <c r="C24" s="15"/>
      <c r="D24" s="39"/>
      <c r="E24" s="39"/>
      <c r="F24" s="50"/>
      <c r="G24" s="51"/>
      <c r="H24" s="50"/>
      <c r="I24" s="51"/>
      <c r="J24" s="51"/>
      <c r="K24" s="51"/>
      <c r="L24" s="51"/>
    </row>
    <row r="25" spans="1:12" ht="27.2" hidden="1" x14ac:dyDescent="0.2">
      <c r="A25" s="22" t="s">
        <v>32</v>
      </c>
      <c r="B25" s="13" t="s">
        <v>33</v>
      </c>
      <c r="C25" s="12" t="s">
        <v>36</v>
      </c>
      <c r="D25" s="39" t="s">
        <v>65</v>
      </c>
      <c r="E25" s="39" t="s">
        <v>65</v>
      </c>
      <c r="F25" s="39" t="s">
        <v>65</v>
      </c>
      <c r="G25" s="40">
        <v>104</v>
      </c>
      <c r="H25" s="40">
        <v>104</v>
      </c>
      <c r="I25" s="40">
        <v>104</v>
      </c>
      <c r="J25" s="40">
        <v>104</v>
      </c>
      <c r="K25" s="40">
        <v>104</v>
      </c>
      <c r="L25" s="40">
        <v>104</v>
      </c>
    </row>
    <row r="26" spans="1:12" x14ac:dyDescent="0.2">
      <c r="A26" s="22" t="s">
        <v>32</v>
      </c>
      <c r="B26" s="13" t="s">
        <v>69</v>
      </c>
      <c r="C26" s="12" t="s">
        <v>23</v>
      </c>
      <c r="D26" s="30">
        <v>2022</v>
      </c>
      <c r="E26" s="62">
        <v>2229</v>
      </c>
      <c r="F26" s="30">
        <v>2610</v>
      </c>
      <c r="G26" s="30">
        <f>F26*G28%</f>
        <v>2792.7000000000003</v>
      </c>
      <c r="H26" s="30">
        <f>F26*H28%</f>
        <v>2810.97</v>
      </c>
      <c r="I26" s="30">
        <f>G26*I28%</f>
        <v>2988.1890000000003</v>
      </c>
      <c r="J26" s="30">
        <f>H26*J28%</f>
        <v>3013.3598400000001</v>
      </c>
      <c r="K26" s="30">
        <f>I26*K28%</f>
        <v>3197.3622300000006</v>
      </c>
      <c r="L26" s="30">
        <f>J26*L28%</f>
        <v>3239.3618280000001</v>
      </c>
    </row>
    <row r="27" spans="1:12" ht="27.2" x14ac:dyDescent="0.2">
      <c r="A27" s="22" t="s">
        <v>34</v>
      </c>
      <c r="B27" s="14" t="s">
        <v>39</v>
      </c>
      <c r="C27" s="12" t="s">
        <v>35</v>
      </c>
      <c r="D27" s="42">
        <v>101.8</v>
      </c>
      <c r="E27" s="42">
        <v>103.1</v>
      </c>
      <c r="F27" s="42">
        <v>99</v>
      </c>
      <c r="G27" s="42">
        <v>100</v>
      </c>
      <c r="H27" s="42">
        <v>101</v>
      </c>
      <c r="I27" s="42">
        <v>101.1</v>
      </c>
      <c r="J27" s="42">
        <v>101.6</v>
      </c>
      <c r="K27" s="42">
        <v>102.1</v>
      </c>
      <c r="L27" s="42">
        <v>102.6</v>
      </c>
    </row>
    <row r="28" spans="1:12" s="38" customFormat="1" ht="14.3" hidden="1" customHeight="1" x14ac:dyDescent="0.2">
      <c r="A28" s="33"/>
      <c r="B28" s="34" t="s">
        <v>66</v>
      </c>
      <c r="C28" s="35"/>
      <c r="D28" s="47"/>
      <c r="E28" s="47">
        <f>E26/D26*100</f>
        <v>110.23738872403561</v>
      </c>
      <c r="F28" s="47">
        <v>107.5</v>
      </c>
      <c r="G28" s="46">
        <v>107</v>
      </c>
      <c r="H28" s="47">
        <v>107.7</v>
      </c>
      <c r="I28" s="46">
        <v>107</v>
      </c>
      <c r="J28" s="46">
        <v>107.2</v>
      </c>
      <c r="K28" s="46">
        <v>107</v>
      </c>
      <c r="L28" s="52">
        <v>107.5</v>
      </c>
    </row>
    <row r="29" spans="1:12" s="10" customFormat="1" ht="14.3" x14ac:dyDescent="0.2">
      <c r="A29" s="24" t="s">
        <v>54</v>
      </c>
      <c r="B29" s="21" t="s">
        <v>37</v>
      </c>
      <c r="C29" s="12"/>
      <c r="D29" s="39"/>
      <c r="E29" s="39"/>
      <c r="F29" s="45"/>
      <c r="G29" s="45"/>
      <c r="H29" s="39"/>
      <c r="I29" s="45"/>
      <c r="J29" s="45"/>
      <c r="K29" s="45"/>
      <c r="L29" s="45"/>
    </row>
    <row r="30" spans="1:12" ht="27.2" x14ac:dyDescent="0.2">
      <c r="A30" s="22" t="s">
        <v>40</v>
      </c>
      <c r="B30" s="13" t="s">
        <v>38</v>
      </c>
      <c r="C30" s="12" t="s">
        <v>23</v>
      </c>
      <c r="D30" s="67">
        <v>3345.8</v>
      </c>
      <c r="E30" s="67">
        <v>3474</v>
      </c>
      <c r="F30" s="69">
        <v>5000</v>
      </c>
      <c r="G30" s="72">
        <v>3500</v>
      </c>
      <c r="H30" s="72">
        <v>4000</v>
      </c>
      <c r="I30" s="72">
        <f>G30*I32%</f>
        <v>3829.0000000000005</v>
      </c>
      <c r="J30" s="72">
        <f>H30*J32%</f>
        <v>4380</v>
      </c>
      <c r="K30" s="72">
        <f>I30*K32%</f>
        <v>4169.7809999999999</v>
      </c>
      <c r="L30" s="72">
        <f>J30*L32%</f>
        <v>4782.96</v>
      </c>
    </row>
    <row r="31" spans="1:12" ht="24.65" customHeight="1" x14ac:dyDescent="0.2">
      <c r="A31" s="22" t="s">
        <v>41</v>
      </c>
      <c r="B31" s="14" t="s">
        <v>39</v>
      </c>
      <c r="C31" s="12" t="s">
        <v>35</v>
      </c>
      <c r="D31" s="68">
        <v>94.7</v>
      </c>
      <c r="E31" s="68">
        <v>98.8</v>
      </c>
      <c r="F31" s="68">
        <f>F32-12.7</f>
        <v>131.22630972941855</v>
      </c>
      <c r="G31" s="68">
        <v>64.5</v>
      </c>
      <c r="H31" s="68">
        <v>74.5</v>
      </c>
      <c r="I31" s="68">
        <v>103.5</v>
      </c>
      <c r="J31" s="68">
        <v>104</v>
      </c>
      <c r="K31" s="68">
        <v>103.7</v>
      </c>
      <c r="L31" s="68">
        <v>104.2</v>
      </c>
    </row>
    <row r="32" spans="1:12" s="37" customFormat="1" ht="14.95" customHeight="1" x14ac:dyDescent="0.2">
      <c r="A32" s="33"/>
      <c r="B32" s="34" t="s">
        <v>66</v>
      </c>
      <c r="C32" s="35"/>
      <c r="D32" s="68"/>
      <c r="E32" s="84">
        <f>E30/D30</f>
        <v>1.0383166955586107</v>
      </c>
      <c r="F32" s="68">
        <f>F30/E30*100</f>
        <v>143.92630972941853</v>
      </c>
      <c r="G32" s="68">
        <f>G30/F30*100</f>
        <v>70</v>
      </c>
      <c r="H32" s="68">
        <f>H30/F30%</f>
        <v>80</v>
      </c>
      <c r="I32" s="68">
        <v>109.4</v>
      </c>
      <c r="J32" s="68">
        <v>109.5</v>
      </c>
      <c r="K32" s="68">
        <v>108.9</v>
      </c>
      <c r="L32" s="68">
        <v>109.2</v>
      </c>
    </row>
    <row r="33" spans="1:12" ht="14.3" x14ac:dyDescent="0.2">
      <c r="A33" s="24" t="s">
        <v>55</v>
      </c>
      <c r="B33" s="21" t="s">
        <v>44</v>
      </c>
      <c r="C33" s="12"/>
      <c r="D33" s="39"/>
      <c r="E33" s="39"/>
      <c r="F33" s="39"/>
      <c r="G33" s="39"/>
      <c r="H33" s="39"/>
      <c r="I33" s="39"/>
      <c r="J33" s="39"/>
      <c r="K33" s="39"/>
      <c r="L33" s="39"/>
    </row>
    <row r="34" spans="1:12" ht="27.2" x14ac:dyDescent="0.2">
      <c r="A34" s="22" t="s">
        <v>45</v>
      </c>
      <c r="B34" s="16" t="s">
        <v>46</v>
      </c>
      <c r="C34" s="12" t="s">
        <v>23</v>
      </c>
      <c r="D34" s="66">
        <v>3997.98504</v>
      </c>
      <c r="E34" s="66">
        <f>E35*E38*12/1000</f>
        <v>4854.2903999999999</v>
      </c>
      <c r="F34" s="66">
        <f>F35*F38*12/1000</f>
        <v>5219.203199999999</v>
      </c>
      <c r="G34" s="66">
        <f>G35*G38*12/1000</f>
        <v>5532.3553920000013</v>
      </c>
      <c r="H34" s="66">
        <f>H35*H38*12/1000</f>
        <v>5636.7394560000002</v>
      </c>
      <c r="I34" s="66">
        <f>I35*I38*12/1000</f>
        <v>5836.6349385599997</v>
      </c>
      <c r="J34" s="66">
        <f>J35*J38*12/1000</f>
        <v>6059.4949151999999</v>
      </c>
      <c r="K34" s="66">
        <f>K35*K38*12/1000</f>
        <v>6128.4666854879997</v>
      </c>
      <c r="L34" s="66">
        <f>L35*L38*12/1000</f>
        <v>6453.3620846879985</v>
      </c>
    </row>
    <row r="35" spans="1:12" s="41" customFormat="1" ht="40.75" x14ac:dyDescent="0.2">
      <c r="A35" s="22" t="s">
        <v>47</v>
      </c>
      <c r="B35" s="13" t="s">
        <v>48</v>
      </c>
      <c r="C35" s="15" t="s">
        <v>2</v>
      </c>
      <c r="D35" s="66">
        <v>34279</v>
      </c>
      <c r="E35" s="66">
        <v>37806</v>
      </c>
      <c r="F35" s="65">
        <v>40648</v>
      </c>
      <c r="G35" s="65">
        <f>F35*G37%</f>
        <v>43086.880000000005</v>
      </c>
      <c r="H35" s="64">
        <f>F35*H37%</f>
        <v>43899.840000000004</v>
      </c>
      <c r="I35" s="64">
        <f>G35*I37%</f>
        <v>45456.6584</v>
      </c>
      <c r="J35" s="64">
        <f>H35*J37%</f>
        <v>47192.328000000001</v>
      </c>
      <c r="K35" s="64">
        <f>I35*K37%</f>
        <v>47729.491320000001</v>
      </c>
      <c r="L35" s="64">
        <f>J35*L37%</f>
        <v>50259.829319999997</v>
      </c>
    </row>
    <row r="36" spans="1:12" ht="15.65" hidden="1" customHeight="1" x14ac:dyDescent="0.2">
      <c r="A36" s="22"/>
      <c r="B36" s="13"/>
      <c r="C36" s="15"/>
      <c r="D36" s="39"/>
      <c r="E36" s="39"/>
      <c r="F36" s="39"/>
      <c r="G36" s="53"/>
      <c r="H36" s="54"/>
      <c r="I36" s="54"/>
      <c r="J36" s="54"/>
      <c r="K36" s="54"/>
      <c r="L36" s="54"/>
    </row>
    <row r="37" spans="1:12" ht="9.5500000000000007" hidden="1" customHeight="1" x14ac:dyDescent="0.2">
      <c r="A37" s="22"/>
      <c r="B37" s="34" t="s">
        <v>66</v>
      </c>
      <c r="C37" s="15"/>
      <c r="D37" s="39"/>
      <c r="E37" s="39">
        <f>E35/D35%</f>
        <v>110.28909828174683</v>
      </c>
      <c r="F37" s="39">
        <f>F35/E35%</f>
        <v>107.51732529228165</v>
      </c>
      <c r="G37" s="55">
        <v>106</v>
      </c>
      <c r="H37" s="56">
        <v>108</v>
      </c>
      <c r="I37" s="56">
        <v>105.5</v>
      </c>
      <c r="J37" s="56">
        <v>107.5</v>
      </c>
      <c r="K37" s="56">
        <v>105</v>
      </c>
      <c r="L37" s="56">
        <v>106.5</v>
      </c>
    </row>
    <row r="38" spans="1:12" ht="27.2" x14ac:dyDescent="0.2">
      <c r="A38" s="22" t="s">
        <v>49</v>
      </c>
      <c r="B38" s="13" t="s">
        <v>4</v>
      </c>
      <c r="C38" s="15" t="s">
        <v>3</v>
      </c>
      <c r="D38" s="42">
        <v>10.6</v>
      </c>
      <c r="E38" s="42">
        <v>10.7</v>
      </c>
      <c r="F38" s="42">
        <v>10.7</v>
      </c>
      <c r="G38" s="42">
        <v>10.7</v>
      </c>
      <c r="H38" s="42">
        <v>10.7</v>
      </c>
      <c r="I38" s="42">
        <v>10.7</v>
      </c>
      <c r="J38" s="42">
        <v>10.7</v>
      </c>
      <c r="K38" s="42">
        <v>10.7</v>
      </c>
      <c r="L38" s="42">
        <v>10.7</v>
      </c>
    </row>
    <row r="39" spans="1:12" ht="29.25" customHeight="1" x14ac:dyDescent="0.2">
      <c r="A39" s="22" t="s">
        <v>70</v>
      </c>
      <c r="B39" s="13" t="s">
        <v>72</v>
      </c>
      <c r="C39" s="15" t="s">
        <v>71</v>
      </c>
      <c r="D39" s="63">
        <v>0.95</v>
      </c>
      <c r="E39" s="63">
        <v>0.5</v>
      </c>
      <c r="F39" s="63">
        <v>0.5</v>
      </c>
      <c r="G39" s="63">
        <v>0.51</v>
      </c>
      <c r="H39" s="63">
        <v>0.49</v>
      </c>
      <c r="I39" s="63">
        <v>0.51</v>
      </c>
      <c r="J39" s="63">
        <v>0.49</v>
      </c>
      <c r="K39" s="63">
        <v>0.51</v>
      </c>
      <c r="L39" s="63">
        <v>0.49</v>
      </c>
    </row>
    <row r="40" spans="1:12" ht="28.55" x14ac:dyDescent="0.2">
      <c r="A40" s="24" t="s">
        <v>56</v>
      </c>
      <c r="B40" s="23" t="s">
        <v>57</v>
      </c>
      <c r="C40" s="12" t="s">
        <v>23</v>
      </c>
      <c r="D40" s="42">
        <v>550.4</v>
      </c>
      <c r="E40" s="42">
        <v>1041.9000000000001</v>
      </c>
      <c r="F40" s="73">
        <v>600</v>
      </c>
      <c r="G40" s="73">
        <f>F40*G42%</f>
        <v>603.6</v>
      </c>
      <c r="H40" s="73">
        <f>F40*H42%</f>
        <v>625.20000000000005</v>
      </c>
      <c r="I40" s="73">
        <f>G40*I42%</f>
        <v>615.06840000000011</v>
      </c>
      <c r="J40" s="73">
        <f>H40*K42%</f>
        <v>637.07880000000011</v>
      </c>
      <c r="K40" s="73">
        <f>I40*K42%</f>
        <v>626.75469960000021</v>
      </c>
      <c r="L40" s="73">
        <f>J40*L42%</f>
        <v>668.93274000000019</v>
      </c>
    </row>
    <row r="41" spans="1:12" ht="14.3" hidden="1" x14ac:dyDescent="0.2">
      <c r="A41" s="24"/>
      <c r="B41" s="23"/>
      <c r="C41" s="31"/>
      <c r="D41" s="42"/>
      <c r="E41" s="42"/>
      <c r="F41" s="42"/>
      <c r="G41" s="42"/>
      <c r="H41" s="42"/>
      <c r="I41" s="42"/>
      <c r="J41" s="42"/>
      <c r="K41" s="42"/>
      <c r="L41" s="42"/>
    </row>
    <row r="42" spans="1:12" ht="21.75" hidden="1" customHeight="1" x14ac:dyDescent="0.2">
      <c r="A42" s="24"/>
      <c r="B42" s="34" t="s">
        <v>66</v>
      </c>
      <c r="C42" s="31"/>
      <c r="D42" s="42"/>
      <c r="E42" s="42">
        <v>69.3</v>
      </c>
      <c r="F42" s="42">
        <v>69.3</v>
      </c>
      <c r="G42" s="43">
        <v>100.6</v>
      </c>
      <c r="H42" s="43">
        <v>104.2</v>
      </c>
      <c r="I42" s="43">
        <v>101.9</v>
      </c>
      <c r="J42" s="43">
        <v>104.4</v>
      </c>
      <c r="K42" s="43">
        <v>101.9</v>
      </c>
      <c r="L42" s="43">
        <v>105</v>
      </c>
    </row>
    <row r="43" spans="1:12" ht="28.55" x14ac:dyDescent="0.2">
      <c r="A43" s="25" t="s">
        <v>58</v>
      </c>
      <c r="B43" s="26" t="s">
        <v>50</v>
      </c>
      <c r="C43" s="12"/>
      <c r="D43" s="39"/>
      <c r="E43" s="39"/>
      <c r="F43" s="39"/>
      <c r="G43" s="39"/>
      <c r="H43" s="39"/>
      <c r="I43" s="39"/>
      <c r="J43" s="39"/>
      <c r="K43" s="39"/>
      <c r="L43" s="39"/>
    </row>
    <row r="44" spans="1:12" ht="27" customHeight="1" x14ac:dyDescent="0.2">
      <c r="A44" s="27" t="s">
        <v>59</v>
      </c>
      <c r="B44" s="28" t="s">
        <v>11</v>
      </c>
      <c r="C44" s="15" t="s">
        <v>5</v>
      </c>
      <c r="D44" s="74">
        <v>196</v>
      </c>
      <c r="E44" s="74">
        <v>184</v>
      </c>
      <c r="F44" s="74">
        <v>185</v>
      </c>
      <c r="G44" s="74">
        <v>187</v>
      </c>
      <c r="H44" s="74">
        <v>187</v>
      </c>
      <c r="I44" s="74">
        <v>190</v>
      </c>
      <c r="J44" s="74">
        <v>190</v>
      </c>
      <c r="K44" s="74">
        <v>192</v>
      </c>
      <c r="L44" s="74">
        <v>192</v>
      </c>
    </row>
    <row r="45" spans="1:12" ht="16.5" customHeight="1" x14ac:dyDescent="0.2">
      <c r="A45" s="27" t="s">
        <v>60</v>
      </c>
      <c r="B45" s="28" t="s">
        <v>6</v>
      </c>
      <c r="C45" s="15" t="s">
        <v>5</v>
      </c>
      <c r="D45" s="75">
        <v>11</v>
      </c>
      <c r="E45" s="75">
        <v>10</v>
      </c>
      <c r="F45" s="75">
        <v>8</v>
      </c>
      <c r="G45" s="75">
        <v>8</v>
      </c>
      <c r="H45" s="75">
        <v>8</v>
      </c>
      <c r="I45" s="75">
        <v>8</v>
      </c>
      <c r="J45" s="75">
        <v>8</v>
      </c>
      <c r="K45" s="75">
        <v>8</v>
      </c>
      <c r="L45" s="75">
        <v>8</v>
      </c>
    </row>
    <row r="46" spans="1:12" ht="40.75" x14ac:dyDescent="0.2">
      <c r="A46" s="27" t="s">
        <v>61</v>
      </c>
      <c r="B46" s="28" t="s">
        <v>7</v>
      </c>
      <c r="C46" s="15" t="s">
        <v>8</v>
      </c>
      <c r="D46" s="66">
        <v>3343</v>
      </c>
      <c r="E46" s="66">
        <v>3091</v>
      </c>
      <c r="F46" s="75">
        <v>3390</v>
      </c>
      <c r="G46" s="73">
        <f>F46*G55%</f>
        <v>3396.78</v>
      </c>
      <c r="H46" s="73">
        <f>F46*H55%</f>
        <v>3400.1699999999996</v>
      </c>
      <c r="I46" s="73">
        <f>G46*I55%</f>
        <v>3430.7478000000001</v>
      </c>
      <c r="J46" s="73">
        <f>H46*J55%</f>
        <v>3444.3722099999991</v>
      </c>
      <c r="K46" s="73">
        <f>I46*K55%</f>
        <v>3465.0552780000003</v>
      </c>
      <c r="L46" s="73">
        <f>J46*L55%</f>
        <v>3492.5934209399993</v>
      </c>
    </row>
    <row r="47" spans="1:12" ht="17.7" hidden="1" customHeight="1" x14ac:dyDescent="0.2">
      <c r="A47" s="27"/>
      <c r="B47" s="28"/>
      <c r="C47" s="15"/>
      <c r="D47" s="66"/>
      <c r="E47" s="66"/>
      <c r="F47" s="75"/>
      <c r="G47" s="75"/>
      <c r="H47" s="75"/>
      <c r="I47" s="75"/>
      <c r="J47" s="75"/>
      <c r="K47" s="75"/>
      <c r="L47" s="75"/>
    </row>
    <row r="48" spans="1:12" ht="19.7" hidden="1" customHeight="1" x14ac:dyDescent="0.2">
      <c r="A48" s="27"/>
      <c r="B48" s="28"/>
      <c r="C48" s="15"/>
      <c r="D48" s="66"/>
      <c r="E48" s="66"/>
      <c r="F48" s="75"/>
      <c r="G48" s="42"/>
      <c r="H48" s="42"/>
      <c r="I48" s="42"/>
      <c r="J48" s="42"/>
      <c r="K48" s="42"/>
      <c r="L48" s="42"/>
    </row>
    <row r="49" spans="1:12" ht="27.2" x14ac:dyDescent="0.2">
      <c r="A49" s="27" t="s">
        <v>62</v>
      </c>
      <c r="B49" s="28" t="s">
        <v>9</v>
      </c>
      <c r="C49" s="15" t="s">
        <v>8</v>
      </c>
      <c r="D49" s="66">
        <v>1563</v>
      </c>
      <c r="E49" s="66">
        <v>1538</v>
      </c>
      <c r="F49" s="75">
        <v>1120</v>
      </c>
      <c r="G49" s="73">
        <f>F49*G55%</f>
        <v>1122.24</v>
      </c>
      <c r="H49" s="73">
        <f>F49*H55%</f>
        <v>1123.3599999999999</v>
      </c>
      <c r="I49" s="73">
        <f>G49*I55%</f>
        <v>1133.4624000000001</v>
      </c>
      <c r="J49" s="73">
        <f>H49*J55%</f>
        <v>1137.9636799999998</v>
      </c>
      <c r="K49" s="73">
        <f>I49*K55%</f>
        <v>1144.7970240000002</v>
      </c>
      <c r="L49" s="73">
        <f>J49*L55%</f>
        <v>1153.8951715199998</v>
      </c>
    </row>
    <row r="50" spans="1:12" ht="13.95" hidden="1" customHeight="1" x14ac:dyDescent="0.2">
      <c r="A50" s="27"/>
      <c r="B50" s="28"/>
      <c r="C50" s="15"/>
      <c r="D50" s="66"/>
      <c r="E50" s="66"/>
      <c r="F50" s="75"/>
      <c r="G50" s="75"/>
      <c r="H50" s="75"/>
      <c r="I50" s="75"/>
      <c r="J50" s="75"/>
      <c r="K50" s="75"/>
      <c r="L50" s="75"/>
    </row>
    <row r="51" spans="1:12" ht="13.95" hidden="1" customHeight="1" x14ac:dyDescent="0.2">
      <c r="A51" s="27"/>
      <c r="B51" s="28"/>
      <c r="C51" s="15"/>
      <c r="D51" s="66"/>
      <c r="E51" s="66"/>
      <c r="F51" s="75"/>
      <c r="G51" s="42">
        <v>100</v>
      </c>
      <c r="H51" s="42">
        <v>101</v>
      </c>
      <c r="I51" s="42">
        <v>100</v>
      </c>
      <c r="J51" s="42">
        <v>101</v>
      </c>
      <c r="K51" s="42">
        <v>100</v>
      </c>
      <c r="L51" s="42">
        <v>101</v>
      </c>
    </row>
    <row r="52" spans="1:12" ht="27.2" hidden="1" x14ac:dyDescent="0.2">
      <c r="A52" s="27" t="s">
        <v>63</v>
      </c>
      <c r="B52" s="28" t="s">
        <v>12</v>
      </c>
      <c r="C52" s="12" t="s">
        <v>23</v>
      </c>
      <c r="D52" s="73">
        <v>5616</v>
      </c>
      <c r="E52" s="73">
        <v>6283.5</v>
      </c>
      <c r="F52" s="73">
        <v>5516</v>
      </c>
      <c r="G52" s="73">
        <v>5792</v>
      </c>
      <c r="H52" s="73">
        <v>5996</v>
      </c>
      <c r="I52" s="73">
        <v>5908</v>
      </c>
      <c r="J52" s="73">
        <v>6266</v>
      </c>
      <c r="K52" s="73">
        <v>6026</v>
      </c>
      <c r="L52" s="73">
        <v>6516</v>
      </c>
    </row>
    <row r="53" spans="1:12" hidden="1" x14ac:dyDescent="0.2">
      <c r="A53" s="27" t="s">
        <v>64</v>
      </c>
      <c r="B53" s="28" t="s">
        <v>10</v>
      </c>
      <c r="C53" s="12" t="s">
        <v>23</v>
      </c>
      <c r="D53" s="73">
        <v>3496</v>
      </c>
      <c r="E53" s="73">
        <v>3500</v>
      </c>
      <c r="F53" s="73">
        <v>3600</v>
      </c>
      <c r="G53" s="73">
        <v>3780</v>
      </c>
      <c r="H53" s="73">
        <v>3913</v>
      </c>
      <c r="I53" s="73">
        <v>3856</v>
      </c>
      <c r="J53" s="73">
        <v>4089</v>
      </c>
      <c r="K53" s="73">
        <v>3933</v>
      </c>
      <c r="L53" s="73">
        <v>4253</v>
      </c>
    </row>
    <row r="54" spans="1:12" ht="9.6999999999999993" hidden="1" customHeight="1" x14ac:dyDescent="0.2">
      <c r="A54" s="4"/>
      <c r="B54" s="5"/>
      <c r="C54" s="6"/>
      <c r="D54" s="7"/>
      <c r="E54" s="7"/>
      <c r="F54" s="7"/>
      <c r="G54" s="7">
        <v>103.7</v>
      </c>
      <c r="H54" s="7">
        <v>104</v>
      </c>
      <c r="I54" s="7">
        <v>104.2</v>
      </c>
      <c r="J54" s="7">
        <v>104.5</v>
      </c>
      <c r="K54" s="7">
        <v>104.2</v>
      </c>
      <c r="L54" s="7">
        <v>105</v>
      </c>
    </row>
    <row r="55" spans="1:12" ht="15.65" hidden="1" customHeight="1" x14ac:dyDescent="0.2">
      <c r="G55" s="36">
        <v>100.2</v>
      </c>
      <c r="H55" s="36">
        <v>100.3</v>
      </c>
      <c r="I55" s="36">
        <v>101</v>
      </c>
      <c r="J55" s="36">
        <v>101.3</v>
      </c>
      <c r="K55" s="36">
        <v>101</v>
      </c>
      <c r="L55" s="36">
        <v>101.4</v>
      </c>
    </row>
  </sheetData>
  <mergeCells count="11">
    <mergeCell ref="A6:L6"/>
    <mergeCell ref="A10:A11"/>
    <mergeCell ref="B10:B11"/>
    <mergeCell ref="C10:C11"/>
    <mergeCell ref="D10:D11"/>
    <mergeCell ref="B7:K7"/>
    <mergeCell ref="F10:F11"/>
    <mergeCell ref="E10:E11"/>
    <mergeCell ref="G10:H10"/>
    <mergeCell ref="I10:J10"/>
    <mergeCell ref="K10:L10"/>
  </mergeCells>
  <pageMargins left="0.70866141732283472" right="0.70866141732283472" top="0.74803149606299213" bottom="0.74803149606299213" header="0.31496062992125984" footer="0.31496062992125984"/>
  <pageSetup scale="79" fitToHeight="3" orientation="landscape" r:id="rId1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МО</vt:lpstr>
      <vt:lpstr>Лист1</vt:lpstr>
      <vt:lpstr>'форма МО'!Заголовки_для_печати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2022-11-10T10:51:22Z</cp:lastPrinted>
  <dcterms:created xsi:type="dcterms:W3CDTF">2013-10-22T05:18:42Z</dcterms:created>
  <dcterms:modified xsi:type="dcterms:W3CDTF">2022-12-20T13:07:29Z</dcterms:modified>
</cp:coreProperties>
</file>