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72" yWindow="438" windowWidth="15610" windowHeight="8156"/>
  </bookViews>
  <sheets>
    <sheet name="Лист1" sheetId="1" r:id="rId1"/>
    <sheet name="Лист2" sheetId="2" r:id="rId2"/>
    <sheet name="Лист3" sheetId="3" r:id="rId3"/>
  </sheets>
  <definedNames>
    <definedName name="_xlnm._FilterDatabase" localSheetId="0" hidden="1">Лист1!$A$89:$WVR$153</definedName>
    <definedName name="_xlnm.Print_Area" localSheetId="0">Лист1!$A$1:$J$153</definedName>
  </definedNames>
  <calcPr calcId="145621"/>
</workbook>
</file>

<file path=xl/calcChain.xml><?xml version="1.0" encoding="utf-8"?>
<calcChain xmlns="http://schemas.openxmlformats.org/spreadsheetml/2006/main">
  <c r="I88" i="1" l="1"/>
  <c r="F54" i="1" l="1"/>
  <c r="I15" i="1"/>
  <c r="H15" i="1"/>
  <c r="G15" i="1"/>
  <c r="F15" i="1"/>
  <c r="G89" i="1" l="1"/>
  <c r="G88" i="1" s="1"/>
  <c r="H89" i="1"/>
  <c r="H88" i="1" s="1"/>
  <c r="I89" i="1"/>
  <c r="I83" i="1" l="1"/>
  <c r="H83" i="1"/>
  <c r="G83" i="1"/>
  <c r="I43" i="1"/>
  <c r="H43" i="1"/>
  <c r="G43" i="1"/>
  <c r="F83" i="1"/>
  <c r="F58" i="1"/>
  <c r="F43" i="1"/>
  <c r="F89" i="1" l="1"/>
  <c r="F88" i="1" s="1"/>
  <c r="F87" i="1" l="1"/>
  <c r="I54" i="1"/>
  <c r="H54" i="1"/>
  <c r="G54" i="1"/>
  <c r="I58" i="1"/>
  <c r="H58" i="1"/>
  <c r="G58" i="1"/>
  <c r="F34" i="1"/>
  <c r="H87" i="1" l="1"/>
  <c r="G87" i="1"/>
  <c r="I87" i="1" l="1"/>
  <c r="I62" i="1"/>
  <c r="H62" i="1"/>
  <c r="G62" i="1"/>
  <c r="I28" i="1"/>
  <c r="H28" i="1"/>
  <c r="G28" i="1"/>
  <c r="F28" i="1"/>
  <c r="F62" i="1"/>
  <c r="I48" i="1"/>
  <c r="H48" i="1"/>
  <c r="G48" i="1"/>
  <c r="F48" i="1"/>
  <c r="I34" i="1"/>
  <c r="H34" i="1"/>
  <c r="G34" i="1"/>
  <c r="J15" i="1"/>
  <c r="J14" i="1" s="1"/>
  <c r="I40" i="1" l="1"/>
  <c r="H40" i="1"/>
  <c r="G40" i="1"/>
  <c r="F40" i="1"/>
  <c r="I38" i="1"/>
  <c r="H38" i="1"/>
  <c r="G38" i="1"/>
  <c r="F38" i="1"/>
  <c r="I23" i="1"/>
  <c r="H23" i="1"/>
  <c r="G23" i="1"/>
  <c r="F23" i="1"/>
  <c r="G14" i="1" l="1"/>
  <c r="H14" i="1"/>
  <c r="I14" i="1"/>
  <c r="F14" i="1"/>
  <c r="F151" i="1" s="1"/>
  <c r="F152" i="1" s="1"/>
  <c r="I151" i="1" l="1"/>
  <c r="I152" i="1" s="1"/>
  <c r="G151" i="1"/>
  <c r="G152" i="1" s="1"/>
  <c r="H151" i="1"/>
  <c r="H152" i="1" s="1"/>
</calcChain>
</file>

<file path=xl/sharedStrings.xml><?xml version="1.0" encoding="utf-8"?>
<sst xmlns="http://schemas.openxmlformats.org/spreadsheetml/2006/main" count="724" uniqueCount="326">
  <si>
    <t>Код БКД</t>
  </si>
  <si>
    <t>Наименование</t>
  </si>
  <si>
    <t>БКД
Код</t>
  </si>
  <si>
    <t>ЭД_БКД
Код</t>
  </si>
  <si>
    <t>Программы
Код</t>
  </si>
  <si>
    <t>КОСГУ
Код</t>
  </si>
  <si>
    <t>Вариант=Увинский 2020;
Табл=Наименования доходов;
Наименования;</t>
  </si>
  <si>
    <t>Вариант=Увинский 2020;
Табл=Проект 2020 (МР);
МО=1302500;
ВР=000;
ЦС=00000;
Ведомства=000;
ФКР=0000;
Балансировка бюджета=10;
Узлы=25;
Муниципальные программы=00000;</t>
  </si>
  <si>
    <t>Вариант=Увинский 2020;
Табл=Прогноз 2021 (МР);
МО=1302500;
ВР=000;
ЦС=00000;
Ведомства=000;
ФКР=0000;
Балансировка бюджета=10;
Узлы=25;
Муниципальные программы=00000;</t>
  </si>
  <si>
    <t>Вариант=Увинский 2020;
Табл=Прогноз 2022 (МР);
МО=1302500;
ВР=000;
ЦС=00000;
Ведомства=000;
ФКР=0000;
Балансировка бюджета=10;
Узлы=25;
Муниципальные программы=00000;</t>
  </si>
  <si>
    <t>Вариант=Увинский 2020;
Табл=Прогноз 2022 (МР);
МО=1302500;
ВР=000;
ЦС=00000;
Ведомства=000;
ФКР=0000;
Балансировка бюджета=20;
Узлы=25;
Муниципальные программы=00000;</t>
  </si>
  <si>
    <t>Код ЭД_БКД</t>
  </si>
  <si>
    <t>Код Программы</t>
  </si>
  <si>
    <t>Код ЭК</t>
  </si>
  <si>
    <t xml:space="preserve">Вариант: Увинский 2020;
Таблица: Наименования доходов;
Наименования
</t>
  </si>
  <si>
    <t>Увинский район</t>
  </si>
  <si>
    <t>Вариант: Увинский 2020;
Таблица: Прогноз 2021 (МР);
Данные
МО=1302500
ВР=000
ЦС=00000
Ведомства=000
ФКР=0000
Балансировка бюджета=10
Узлы=25</t>
  </si>
  <si>
    <t>Вариант: Увинский 2020;
Таблица: Прогноз 2022 (МР);
Данные
МО=1302500
ВР=000
ЦС=00000
Ведомства=000
ФКР=0000
Балансировка бюджета=10
Узлы=25</t>
  </si>
  <si>
    <t>Вариант: Увинский 2020;
Таблица: Прогноз 2022 (МР);
Данные
МО=1302500
ВР=000
ЦС=00000
Ведомства=000
ФКР=0000
Балансировка бюджета=20
Узлы=25</t>
  </si>
  <si>
    <t>00000000</t>
  </si>
  <si>
    <t>00</t>
  </si>
  <si>
    <t>0000</t>
  </si>
  <si>
    <t>000</t>
  </si>
  <si>
    <t>10000000</t>
  </si>
  <si>
    <t>НАЛОГОВЫЕ И НЕНАЛОГОВЫЕ ДОХОДЫ</t>
  </si>
  <si>
    <t>10100000</t>
  </si>
  <si>
    <t>НАЛОГИ НА ПРИБЫЛЬ, ДОХОДЫ</t>
  </si>
  <si>
    <t>10102010</t>
  </si>
  <si>
    <t>01</t>
  </si>
  <si>
    <t>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</si>
  <si>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</si>
  <si>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</si>
  <si>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</si>
  <si>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</si>
  <si>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</si>
  <si>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</si>
  <si>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</si>
  <si>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10300000</t>
  </si>
  <si>
    <t>НАЛОГИ НА ТОВАРЫ (РАБОТЫ, УСЛУГИ), РЕАЛИЗУЕМЫЕ НА ТЕРРИТОРИИ РОССИЙСКОЙ ФЕДЕРАЦИИ</t>
  </si>
  <si>
    <t>10302231</t>
  </si>
  <si>
    <t>10302241</t>
  </si>
  <si>
    <t>10302251</t>
  </si>
  <si>
    <t>10302261</t>
  </si>
  <si>
    <t>10500000</t>
  </si>
  <si>
    <t>НАЛОГИ НА СОВОКУПНЫЙ ДОХОД</t>
  </si>
  <si>
    <t>02</t>
  </si>
  <si>
    <t>10503010</t>
  </si>
  <si>
    <t>Единый сельскохозяйственный налог</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</si>
  <si>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</si>
  <si>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</si>
  <si>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</si>
  <si>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</si>
  <si>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</si>
  <si>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</si>
  <si>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</si>
  <si>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</si>
  <si>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t>
  </si>
  <si>
    <t>Государственная  пошлина  за  выдачу  разрешения   на   установку рекламной конструкции</t>
  </si>
  <si>
    <t>11100000</t>
  </si>
  <si>
    <t>ДОХОДЫ ОТ ИСПОЛЬЗОВАНИЯ ИМУЩЕСТВА, НАХОДЯЩЕГОСЯ В ГОСУДАРСТВЕННОЙ И МУНИЦИПАЛЬНОЙ СОБСТВЕННОСТИ</t>
  </si>
  <si>
    <t>05</t>
  </si>
  <si>
    <t>120</t>
  </si>
  <si>
    <t>11200000</t>
  </si>
  <si>
    <t>ПЛАТЕЖИ ПРИ ПОЛЬЗОВАНИИ ПРИРОДНЫМИ РЕСУРСАМИ</t>
  </si>
  <si>
    <t>11201010</t>
  </si>
  <si>
    <t>Плата за выбросы загрязняющих веществ в атмосферный воздух стационарными объектами</t>
  </si>
  <si>
    <t>11201030</t>
  </si>
  <si>
    <t>Плата за выбросы загрязняющих  веществ в водные объекты</t>
  </si>
  <si>
    <t>11201041</t>
  </si>
  <si>
    <t>11201070</t>
  </si>
  <si>
    <t>Плата за выбросы загрязняющих веществ, образующихся при сжигании на факельных установках и (или) рассеивании попутного нефтянного газа</t>
  </si>
  <si>
    <t>11300000</t>
  </si>
  <si>
    <t>ДОХОДЫ ОТ ОКАЗАНИЯ ПЛАТНЫХ УСЛУГ(РАБОТ) И КОМПЕНСАЦИИ ЗАТРАТ ГОСУДАРСТВА</t>
  </si>
  <si>
    <t>130</t>
  </si>
  <si>
    <t>11400000</t>
  </si>
  <si>
    <t>ДОХОДЫ ОТ ПРОДАЖИ МАТЕРИАЛЬНЫХ И НЕМАТЕРИАЛЬНЫХ АКТИВОВ</t>
  </si>
  <si>
    <t>430</t>
  </si>
  <si>
    <t>11600000</t>
  </si>
  <si>
    <t>ШТРАФЫ, САНКЦИИ, ВОЗМЕЩЕНИЕ УЩЕРБА</t>
  </si>
  <si>
    <t>140</t>
  </si>
  <si>
    <t>20000000</t>
  </si>
  <si>
    <t>БЕЗВОЗМЕЗДНЫЕ ПОСТУПЛЕНИЯ</t>
  </si>
  <si>
    <t>20200000</t>
  </si>
  <si>
    <t>Безвозмездные поступления от других бюджетов бюджетной системы Российской Федерации</t>
  </si>
  <si>
    <t>20225555</t>
  </si>
  <si>
    <t>150</t>
  </si>
  <si>
    <t>20229999</t>
  </si>
  <si>
    <t>0105</t>
  </si>
  <si>
    <t>0106</t>
  </si>
  <si>
    <t>20230024</t>
  </si>
  <si>
    <t>0202</t>
  </si>
  <si>
    <t>0203</t>
  </si>
  <si>
    <t>0205</t>
  </si>
  <si>
    <t>0206</t>
  </si>
  <si>
    <t>0208</t>
  </si>
  <si>
    <t>0209</t>
  </si>
  <si>
    <t>0215</t>
  </si>
  <si>
    <t>0216</t>
  </si>
  <si>
    <t>0218</t>
  </si>
  <si>
    <t>0220</t>
  </si>
  <si>
    <t>0222</t>
  </si>
  <si>
    <t>0223</t>
  </si>
  <si>
    <t>20230029</t>
  </si>
  <si>
    <t>20235120</t>
  </si>
  <si>
    <t>20235930</t>
  </si>
  <si>
    <t>ИТОГО ДОХОДОВ</t>
  </si>
  <si>
    <t>ДЕФИЦИТ</t>
  </si>
  <si>
    <t>БАЛАНС</t>
  </si>
  <si>
    <t>Приложение 1</t>
  </si>
  <si>
    <t>11700000</t>
  </si>
  <si>
    <t>ПРОЧИЕ НЕНАЛОГОВЫЕ ДОХОДЫ</t>
  </si>
  <si>
    <t>20215001</t>
  </si>
  <si>
    <t xml:space="preserve">  Дотации бюджетам бюджетной системы Российской Федерации</t>
  </si>
  <si>
    <t>2021000</t>
  </si>
  <si>
    <t>20215002</t>
  </si>
  <si>
    <t>20219999</t>
  </si>
  <si>
    <t>20220077</t>
  </si>
  <si>
    <t>20225467</t>
  </si>
  <si>
    <t>20225519</t>
  </si>
  <si>
    <t>0102</t>
  </si>
  <si>
    <t>0103</t>
  </si>
  <si>
    <t>0107</t>
  </si>
  <si>
    <t>0117</t>
  </si>
  <si>
    <t>0119</t>
  </si>
  <si>
    <t>20235118</t>
  </si>
  <si>
    <t>20249999</t>
  </si>
  <si>
    <t>20300000</t>
  </si>
  <si>
    <t xml:space="preserve">  БЕЗВОЗМЕЗДНЫЕ ПОСТУПЛЕНИЯ ОТ ГОСУДАРСТВЕННЫХ (МУНИЦИПАЛЬНЫХ) ОРГАНИЗАЦИЙ</t>
  </si>
  <si>
    <t>20400000</t>
  </si>
  <si>
    <t>20700000</t>
  </si>
  <si>
    <t>21960010</t>
  </si>
  <si>
    <t>20225304</t>
  </si>
  <si>
    <t>20225497</t>
  </si>
  <si>
    <t>20225576</t>
  </si>
  <si>
    <t>0104</t>
  </si>
  <si>
    <t>0109</t>
  </si>
  <si>
    <t>20245303</t>
  </si>
  <si>
    <t>21860010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</si>
  <si>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</si>
  <si>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0101</t>
  </si>
  <si>
    <t>Прогноз на 2024 год</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</si>
  <si>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</si>
  <si>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</si>
  <si>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</si>
  <si>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</si>
  <si>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10504060</t>
  </si>
  <si>
    <t>Налог, взимаемый в связи с применением патентной системы налогообложения, зачисляемый в бюджеты муниципальных округов</t>
  </si>
  <si>
    <t>10600000</t>
  </si>
  <si>
    <t>НАЛОГИ НА ИМУЩЕСТВО</t>
  </si>
  <si>
    <t>10601020</t>
  </si>
  <si>
    <t>14</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</si>
  <si>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</si>
  <si>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10606032</t>
  </si>
  <si>
    <t>Земельный налог с организаций, обладающих земельным участком, расположенным в границах муниципальных округов</t>
  </si>
  <si>
    <t>10606042</t>
  </si>
  <si>
    <t>Земельный налог с физических лиц, обладающих земельным участком, расположенным в границах муниципальных округов</t>
  </si>
  <si>
    <t>11101040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</si>
  <si>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</si>
  <si>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11105012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</si>
  <si>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</si>
  <si>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11105034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</si>
  <si>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</si>
  <si>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Плата за размещение отходов производства</t>
  </si>
  <si>
    <t>11201042</t>
  </si>
  <si>
    <t>Плата за размещение твердых коммунальных отходов</t>
  </si>
  <si>
    <t>11301994</t>
  </si>
  <si>
    <t>Прочие доходы от оказания платных услуг (работ) получателями средств бюджетов муниципальных округов</t>
  </si>
  <si>
    <t>11406012</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</si>
  <si>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</si>
  <si>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11601053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</si>
  <si>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</si>
  <si>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</si>
  <si>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</si>
  <si>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</si>
  <si>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</si>
  <si>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</si>
  <si>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</si>
  <si>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</si>
  <si>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t>
  </si>
  <si>
    <t>11601153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</si>
  <si>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</si>
  <si>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</si>
  <si>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</si>
  <si>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</si>
  <si>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</si>
  <si>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</si>
  <si>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</si>
  <si>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</si>
  <si>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</si>
  <si>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</si>
  <si>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</si>
  <si>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11611050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</si>
  <si>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</si>
  <si>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20245393</t>
  </si>
  <si>
    <t xml:space="preserve">Дотации бюджетам муниципальных округов на поддержку мер по обеспечению сбалансированности бюджетов
</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</si>
  <si>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</si>
  <si>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Субвенции бюджетам муниципальных округов на осуществление первичного воинского учета на территориях, где отсутствуют военные комиссариаты</t>
  </si>
  <si>
    <t>Субвенция бюджетам муниципальных округов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</si>
  <si>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Субвенции бюджетам муниципальных округов на государственную регистрацию актов гражданского состояния</t>
  </si>
  <si>
    <t>410</t>
  </si>
  <si>
    <t xml:space="preserve">к  Пояснительной записке к проекту решения Совета депутатов муниципального </t>
  </si>
  <si>
    <t>образования "Муниципальный округ Увинский район Удмуртской Республики"</t>
  </si>
  <si>
    <t xml:space="preserve">"О бюджете МО "Муниципальный округ Увинский район Удмуртской Республики" </t>
  </si>
  <si>
    <t>Прогноз на 2025 год</t>
  </si>
  <si>
    <t>10102080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</si>
  <si>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</si>
  <si>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10501011</t>
  </si>
  <si>
    <t>10501021</t>
  </si>
  <si>
    <t>Налог, взимаемый с налогоплательщиков, выбравших в качестве объекта налогообложения доходы, уменьшенные на величину расходов</t>
  </si>
  <si>
    <t>11302994</t>
  </si>
  <si>
    <t>Прочие доходы от компенсации затрат муниципальных округов</t>
  </si>
  <si>
    <t>11402043</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</si>
  <si>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</si>
  <si>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11601103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</si>
  <si>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</si>
  <si>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11607010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</si>
  <si>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</si>
  <si>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11610032</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</si>
  <si>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</si>
  <si>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11600064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</si>
  <si>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</si>
  <si>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11714020</t>
  </si>
  <si>
    <t>Средства самообложения граждан, зачисляемые в бюджеты муниципальных округов</t>
  </si>
  <si>
    <t>11715020</t>
  </si>
  <si>
    <t>Иницциативные платежи, зачисляемые в бюджеты муниципальных округов</t>
  </si>
  <si>
    <t>Прочие дотации бюджетам</t>
  </si>
  <si>
    <t>20225511</t>
  </si>
  <si>
    <t>Субсидии бюджетам муниципальных округов на проведение комплексных кадастровых работ</t>
  </si>
  <si>
    <t>20225750</t>
  </si>
  <si>
    <t>Субсидии бюджетам муниципальных округов на реализацию мероприятий по модернизации школьных систем образования</t>
  </si>
  <si>
    <t>20227576</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</si>
  <si>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</si>
  <si>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 бюджетам муниципальных округов (Субсидии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</si>
  <si>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Прочие субсидии бюджетам муниципальных округов (Субсидии на реализацию мероприятий в области поддержки и развития коммунального хозяйства, направленных на повышение надежности,устойчивости и экономичности жилищно-коммунального хозяйства в Удмуртской Республике)</t>
  </si>
  <si>
    <t>Прочие субсидии бюджетам муниципальных округов (Субсидии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</si>
  <si>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субсидии бюджетам муниципальных округов (Субсидии на реализацию мероприятий муниципальных программ энергосбережения и повышения энергетической эффективности)</t>
  </si>
  <si>
    <t>Прогноз на 2026 год</t>
  </si>
  <si>
    <t>10102130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</si>
  <si>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</si>
  <si>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11109044</t>
  </si>
  <si>
    <t>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</si>
  <si>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</si>
  <si>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11610031</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</si>
  <si>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</si>
  <si>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11610061</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</si>
  <si>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</si>
  <si>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11705040</t>
  </si>
  <si>
    <t>180</t>
  </si>
  <si>
    <t>Прочие неналоговые доходы бюджетов муниципальных округов</t>
  </si>
  <si>
    <t>Налог, взимаемый с налогоплательщиков, выбравших в качестве объекта налогообложения доходы</t>
  </si>
  <si>
    <t>20225513</t>
  </si>
  <si>
    <t>Прочие субсидии бюджетам муниципальных округов (Субсидии на содержание автомобильных дорог местного значения и искусственных сооружений на них, по которым проходят маршруты школьных автобусов)</t>
  </si>
  <si>
    <t>20225098</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</si>
  <si>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</si>
  <si>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20245179</t>
  </si>
  <si>
    <t>20225599</t>
  </si>
  <si>
    <t>Субсидии бюджетам муниципальных округов на подготовку проектов межевания земельных участков и на проведение кадастровых работ</t>
  </si>
  <si>
    <t>20225590</t>
  </si>
  <si>
    <t>Субсидии бюджетам муниципальных округов на техническое оснащение муниципальных музеев</t>
  </si>
  <si>
    <t>0122</t>
  </si>
  <si>
    <t>Субсидии на реализацию мероприятий по предотвращению распространения и уничтожению борщевика Сосновского</t>
  </si>
  <si>
    <t>0121</t>
  </si>
  <si>
    <t>Субсидии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</si>
  <si>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в руб.</t>
  </si>
  <si>
    <t xml:space="preserve">Субсидии  бюджетам муниципальных округов на развитие сети учреждений культурно-досугового типа </t>
  </si>
  <si>
    <t>Субсидии бюджетам муниципальных округов на софинансирование капитальных вложений в объекты муниципальной собственности</t>
  </si>
  <si>
    <t>Прочие межбюджетные трансферты, передаваемые бюджетам муниципальных районов</t>
  </si>
  <si>
    <t>БЕЗВОЗМЕЗДНЫЕ ПОСТУПЛЕНИЯ ОТ НЕГОСУДАРСТВЕННЫХ ОРГАНИЗАЦИЙ</t>
  </si>
  <si>
    <t>ПРОЧИЕ БЕЗВОЗМЕЗДНЫЕ ПОСТУПЛЕНИЯ</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</si>
  <si>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</si>
  <si>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Дотации бюджетам муниципальных округов на выравнивание  бюджетной обеспеченности</t>
  </si>
  <si>
    <t>на 2025 год и на плановый период 2026 и 2027 годов"</t>
  </si>
  <si>
    <t>Параметры доходов бюджета муниципального образования "Муниципальный округ Увинский район Удмуртской Республики" за 2024 год, на 2025 год и плановый период 2026 и 2027 годов</t>
  </si>
  <si>
    <t xml:space="preserve">Оценка за 2024 год </t>
  </si>
  <si>
    <t>Прогноз на 2027 год</t>
  </si>
  <si>
    <t>10102140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</si>
  <si>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</si>
  <si>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10502010</t>
  </si>
  <si>
    <t>Единый налог на вмененный доход для отдельных видов деятельности</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</si>
  <si>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</si>
  <si>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11302064</t>
  </si>
  <si>
    <t xml:space="preserve"> Доходы, поступающие в порядке возмещения расходов, понесенных в связи с эксплуатацией имущества муниципальных округов</t>
  </si>
  <si>
    <t>11601133</t>
  </si>
  <si>
    <t>11610123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</si>
  <si>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</si>
  <si>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</si>
  <si>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20225412</t>
  </si>
  <si>
    <t xml:space="preserve">  Субсидии бюджетам муниципальных округов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</si>
  <si>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0130</t>
  </si>
  <si>
    <t>Прочие субсидии бюджетам муниципальных округов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</si>
  <si>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20245050</t>
  </si>
  <si>
    <t>Прочие субсидии бюджетам муниципальных округов ( Субсидии на построение и развитие аппаратно-программного комплекса "Безопасный город")</t>
  </si>
  <si>
    <t>20220300</t>
  </si>
  <si>
    <t>20220302</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</si>
  <si>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</si>
  <si>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Прочие субсидии бюджетам муниципальных округов (Субсидии на реализацию мероприятий по организации отдыха детей в каникулярное времяе)</t>
  </si>
  <si>
    <t>Прочие субсидии бюджетам муниципальных округов (Субсидии  на организацию питания обучающихся муниципальных общеобразовательных организаций, находящихся на территории Удмуртской Республики)</t>
  </si>
  <si>
    <t>0127</t>
  </si>
  <si>
    <t>0128</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</si>
  <si>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</si>
  <si>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Субсидия бюджетам муниципальных округов на поддержку отрасли культуры</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</si>
  <si>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</si>
  <si>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</si>
  <si>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</si>
  <si>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обеспечение комплексного развития сельских территорий</t>
  </si>
  <si>
    <t>Прочие субсидии бюджетам муниципальных округов  (Прочие субсидии)</t>
  </si>
  <si>
    <t>Субсидии бюджетам муниципальных округов на реализацию проектов развития общественной инфраструктуры, основанных на местных инициативах</t>
  </si>
  <si>
    <t>Прочие субсидии бюджетам муниципальных округов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автомобильных дорог местного значения - подъездных автодорог к садовым некомерчиским товарищетвам)</t>
  </si>
  <si>
    <t>Прочие субсидии бюджетам муниципальных округов (Субсидии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</si>
  <si>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Субвенции бюджетам муниципальных округов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</si>
  <si>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</si>
  <si>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</si>
  <si>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</si>
  <si>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округов на финансовое обеспечение дорожной деятельности</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</si>
  <si>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</si>
  <si>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</si>
  <si>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</si>
  <si>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 )</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</si>
  <si>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</si>
  <si>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</si>
  <si>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контролю ( надзору)  и региональному государственному лицензионному контролю за осуществленнием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</si>
  <si>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</si>
  <si>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</si>
  <si>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</si>
  <si>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выполнение передаваемых полномочий субъектов Российской Федерации (Субвенции бюджета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</si>
  <si>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выполнение передаваемых полномочий субъектов Российской Федерации (Субвенции бюджетам муниципальных округов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</si>
</sst>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
  </numFmts>
  <fonts count="23" x14ac:knownFonts="1">
    <font>
      <sz val="11"/>
      <color theme="1"/>
      <name val="Calibri"/>
      <family val="2"/>
      <charset val="204"/>
      <scheme val="minor"/>
    </font>
    <font>
      <sz val="11"/>
      <name val="Times New Roman"/>
      <family val="1"/>
      <charset val="204"/>
    </font>
    <font>
      <sz val="9"/>
      <name val="Times New Roman"/>
      <family val="1"/>
      <charset val="204"/>
    </font>
    <font>
      <b/>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
      <b/>
      <sz val="9"/>
      <name val="Times New Roman"/>
      <family val="1"/>
      <charset val="204"/>
    </font>
    <font>
      <sz val="8"/>
      <color rgb="FF000000"/>
      <name val="Arial"/>
      <family val="2"/>
      <charset val="204"/>
    </font>
    <font>
      <b/>
      <sz val="12"/>
      <color theme="1"/>
      <name val="Times New Roman"/>
      <family val="1"/>
      <charset val="204"/>
    </font>
    <font>
      <sz val="10"/>
      <name val="Times New Roman"/>
      <family val="1"/>
      <charset val="204"/>
    </font>
    <font>
      <sz val="11"/>
      <color theme="1"/>
      <name val="Calibri"/>
      <family val="2"/>
      <charset val="204"/>
      <scheme val="minor"/>
    </font>
    <font>
      <sz val="10"/>
      <name val="Arial"/>
      <family val="2"/>
      <charset val="204"/>
    </font>
    <font>
      <b/>
      <sz val="10"/>
      <color rgb="FF000000"/>
      <name val="Arial CYR"/>
      <family val="2"/>
    </font>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9"/>
      <color rgb="FF000000"/>
      <name val="Times New Roman"/>
      <family val="1"/>
      <charset val="204"/>
    </font>
    <font>
      <sz val="11"/>
      <color rgb="FF000000"/>
      <name val="Calibri"/>
      <family val="2"/>
      <charset val="204"/>
      <scheme val="minor"/>
    </font>
    <font>
      <sz val="10"/>
      <color rgb="FF000000"/>
      <name val="Arial"/>
      <family val="2"/>
      <charset val="204"/>
    </font>
  </fonts>
  <fills count="7">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CCFFFF"/>
      </patternFill>
    </fill>
    <fill>
      <patternFill patternType="solid">
        <fgColor rgb="FFFFFF99"/>
      </patternFill>
    </fill>
    <fill>
      <patternFill patternType="solid">
        <fgColor rgb="FFC0C0C0"/>
      </patternFill>
    </fill>
  </fills>
  <borders count="16">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4">
    <xf numFmtId="0" fontId="0" fillId="0" borderId="0"/>
    <xf numFmtId="0" fontId="8" fillId="0" borderId="8">
      <alignment horizontal="left" wrapText="1" indent="2"/>
    </xf>
    <xf numFmtId="0" fontId="10" fillId="0" borderId="0"/>
    <xf numFmtId="0" fontId="13" fillId="0" borderId="9">
      <alignment vertical="top" wrapText="1"/>
    </xf>
    <xf numFmtId="0" fontId="12" fillId="2" borderId="0"/>
    <xf numFmtId="0" fontId="11" fillId="0" borderId="0"/>
    <xf numFmtId="0" fontId="14" fillId="0" borderId="0"/>
    <xf numFmtId="0" fontId="15" fillId="0" borderId="0">
      <alignment horizontal="left" wrapText="1"/>
    </xf>
    <xf numFmtId="0" fontId="15" fillId="0" borderId="0"/>
    <xf numFmtId="0" fontId="16" fillId="0" borderId="0">
      <alignment horizontal="center" wrapText="1"/>
    </xf>
    <xf numFmtId="0" fontId="16" fillId="0" borderId="0">
      <alignment horizontal="center"/>
    </xf>
    <xf numFmtId="0" fontId="15" fillId="0" borderId="0">
      <alignment horizontal="right"/>
    </xf>
    <xf numFmtId="0" fontId="15" fillId="0" borderId="9">
      <alignment horizontal="center" vertical="center" wrapText="1"/>
    </xf>
    <xf numFmtId="0" fontId="15" fillId="0" borderId="14">
      <alignment horizontal="center" vertical="center" wrapText="1"/>
    </xf>
    <xf numFmtId="1" fontId="15" fillId="0" borderId="9">
      <alignment horizontal="center" vertical="top" shrinkToFit="1"/>
    </xf>
    <xf numFmtId="0" fontId="15" fillId="0" borderId="9">
      <alignment horizontal="left" vertical="top" wrapText="1"/>
    </xf>
    <xf numFmtId="0" fontId="15" fillId="0" borderId="9">
      <alignment horizontal="center" vertical="top" wrapText="1"/>
    </xf>
    <xf numFmtId="4" fontId="17" fillId="4" borderId="9">
      <alignment horizontal="right" vertical="top" shrinkToFit="1"/>
    </xf>
    <xf numFmtId="10" fontId="17" fillId="4" borderId="9">
      <alignment horizontal="center" vertical="top" shrinkToFit="1"/>
    </xf>
    <xf numFmtId="1" fontId="17" fillId="0" borderId="9">
      <alignment horizontal="left" vertical="top" shrinkToFit="1"/>
    </xf>
    <xf numFmtId="1" fontId="17" fillId="0" borderId="15">
      <alignment horizontal="left" vertical="top" shrinkToFit="1"/>
    </xf>
    <xf numFmtId="4" fontId="17" fillId="5" borderId="9">
      <alignment horizontal="right" vertical="top" shrinkToFit="1"/>
    </xf>
    <xf numFmtId="10" fontId="17" fillId="5" borderId="9">
      <alignment horizontal="center" vertical="top" shrinkToFit="1"/>
    </xf>
    <xf numFmtId="0" fontId="14" fillId="0" borderId="0"/>
    <xf numFmtId="0" fontId="14" fillId="0" borderId="0"/>
    <xf numFmtId="0" fontId="14" fillId="0" borderId="0"/>
    <xf numFmtId="0" fontId="18" fillId="0" borderId="0"/>
    <xf numFmtId="0" fontId="18" fillId="0" borderId="0"/>
    <xf numFmtId="0" fontId="19" fillId="6" borderId="0"/>
    <xf numFmtId="4" fontId="15" fillId="0" borderId="9">
      <alignment horizontal="right" vertical="top" shrinkToFit="1"/>
    </xf>
    <xf numFmtId="10" fontId="15" fillId="0" borderId="9">
      <alignment horizontal="center" vertical="top" shrinkToFit="1"/>
    </xf>
    <xf numFmtId="0" fontId="21" fillId="0" borderId="0"/>
    <xf numFmtId="0" fontId="21" fillId="0" borderId="0"/>
    <xf numFmtId="0" fontId="22" fillId="6" borderId="0"/>
  </cellStyleXfs>
  <cellXfs count="109">
    <xf numFmtId="0" fontId="0" fillId="0" borderId="0" xfId="0"/>
    <xf numFmtId="49" fontId="1" fillId="0" borderId="1" xfId="0" applyNumberFormat="1" applyFont="1" applyBorder="1"/>
    <xf numFmtId="49" fontId="1" fillId="0" borderId="2" xfId="0" applyNumberFormat="1" applyFont="1" applyBorder="1"/>
    <xf numFmtId="49" fontId="1" fillId="0" borderId="3" xfId="0" applyNumberFormat="1" applyFont="1" applyBorder="1"/>
    <xf numFmtId="164" fontId="2" fillId="0" borderId="4" xfId="0" applyNumberFormat="1" applyFont="1" applyBorder="1" applyAlignment="1">
      <alignment wrapText="1"/>
    </xf>
    <xf numFmtId="0" fontId="1" fillId="0" borderId="4" xfId="0" applyFont="1" applyBorder="1" applyAlignment="1">
      <alignment shrinkToFit="1"/>
    </xf>
    <xf numFmtId="0" fontId="0" fillId="0" borderId="0" xfId="0" applyFill="1"/>
    <xf numFmtId="49" fontId="1" fillId="0" borderId="0" xfId="0" applyNumberFormat="1" applyFont="1" applyBorder="1"/>
    <xf numFmtId="0" fontId="2" fillId="0" borderId="0" xfId="0" applyFont="1" applyBorder="1" applyAlignment="1">
      <alignment wrapText="1"/>
    </xf>
    <xf numFmtId="0" fontId="1" fillId="0" borderId="0" xfId="0" applyFont="1" applyBorder="1" applyAlignment="1">
      <alignment horizontal="right"/>
    </xf>
    <xf numFmtId="49" fontId="0" fillId="0" borderId="0" xfId="0" applyNumberFormat="1"/>
    <xf numFmtId="0" fontId="0" fillId="0" borderId="0" xfId="0" applyAlignment="1">
      <alignment horizontal="right"/>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49" fontId="4" fillId="0" borderId="0" xfId="0" quotePrefix="1" applyNumberFormat="1" applyFont="1" applyAlignment="1">
      <alignment wrapText="1"/>
    </xf>
    <xf numFmtId="0" fontId="4" fillId="0" borderId="0" xfId="0" quotePrefix="1" applyFont="1" applyAlignment="1">
      <alignment wrapText="1"/>
    </xf>
    <xf numFmtId="0" fontId="4" fillId="0" borderId="7" xfId="0" quotePrefix="1" applyFont="1" applyBorder="1" applyAlignment="1">
      <alignment wrapText="1"/>
    </xf>
    <xf numFmtId="0" fontId="4" fillId="0" borderId="0" xfId="0" quotePrefix="1" applyFont="1" applyFill="1" applyAlignment="1">
      <alignment wrapText="1"/>
    </xf>
    <xf numFmtId="0" fontId="4" fillId="0" borderId="0" xfId="0" applyFont="1" applyAlignment="1">
      <alignment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7" xfId="0" quotePrefix="1" applyFont="1" applyBorder="1" applyAlignment="1">
      <alignment wrapText="1"/>
    </xf>
    <xf numFmtId="0" fontId="5" fillId="0" borderId="0" xfId="0" quotePrefix="1" applyFont="1" applyFill="1" applyAlignment="1">
      <alignment wrapText="1"/>
    </xf>
    <xf numFmtId="0" fontId="5" fillId="0" borderId="0" xfId="0" applyFont="1" applyAlignment="1">
      <alignment wrapText="1"/>
    </xf>
    <xf numFmtId="0" fontId="6" fillId="0" borderId="3" xfId="0" applyFont="1" applyFill="1" applyBorder="1" applyAlignment="1">
      <alignment shrinkToFit="1"/>
    </xf>
    <xf numFmtId="0" fontId="5" fillId="0" borderId="0" xfId="0" applyFont="1"/>
    <xf numFmtId="0" fontId="5" fillId="0" borderId="0" xfId="0" applyFont="1" applyFill="1"/>
    <xf numFmtId="0" fontId="3" fillId="0" borderId="3" xfId="0" applyFont="1" applyBorder="1" applyAlignment="1">
      <alignment shrinkToFit="1"/>
    </xf>
    <xf numFmtId="2" fontId="9" fillId="0" borderId="0" xfId="0" applyNumberFormat="1" applyFont="1" applyAlignment="1">
      <alignment horizontal="right"/>
    </xf>
    <xf numFmtId="49" fontId="6" fillId="0" borderId="10" xfId="0" applyNumberFormat="1" applyFont="1" applyBorder="1"/>
    <xf numFmtId="49" fontId="6" fillId="0" borderId="11" xfId="0" applyNumberFormat="1" applyFont="1" applyBorder="1"/>
    <xf numFmtId="164" fontId="7" fillId="0" borderId="12" xfId="0" applyNumberFormat="1" applyFont="1" applyBorder="1" applyAlignment="1">
      <alignment wrapText="1"/>
    </xf>
    <xf numFmtId="0" fontId="5" fillId="0" borderId="7" xfId="0" applyFont="1" applyBorder="1"/>
    <xf numFmtId="3" fontId="6" fillId="0" borderId="3" xfId="0" applyNumberFormat="1" applyFont="1" applyBorder="1" applyAlignment="1">
      <alignment shrinkToFit="1"/>
    </xf>
    <xf numFmtId="3" fontId="1" fillId="0" borderId="3" xfId="0" applyNumberFormat="1" applyFont="1" applyBorder="1" applyAlignment="1">
      <alignment shrinkToFit="1"/>
    </xf>
    <xf numFmtId="49" fontId="6" fillId="0" borderId="13" xfId="0" applyNumberFormat="1" applyFont="1" applyBorder="1"/>
    <xf numFmtId="0" fontId="6" fillId="0" borderId="12" xfId="0" applyFont="1" applyBorder="1" applyAlignment="1">
      <alignment shrinkToFit="1"/>
    </xf>
    <xf numFmtId="49" fontId="6" fillId="0" borderId="5" xfId="0" applyNumberFormat="1" applyFont="1" applyBorder="1"/>
    <xf numFmtId="164" fontId="7" fillId="0" borderId="5" xfId="0" applyNumberFormat="1" applyFont="1" applyBorder="1" applyAlignment="1">
      <alignment wrapText="1"/>
    </xf>
    <xf numFmtId="165" fontId="6" fillId="0" borderId="5" xfId="0" applyNumberFormat="1" applyFont="1" applyBorder="1" applyAlignment="1">
      <alignment shrinkToFit="1"/>
    </xf>
    <xf numFmtId="49" fontId="1" fillId="0" borderId="5" xfId="0" applyNumberFormat="1" applyFont="1" applyBorder="1"/>
    <xf numFmtId="165" fontId="6" fillId="0" borderId="5" xfId="0" applyNumberFormat="1" applyFont="1" applyBorder="1" applyAlignment="1">
      <alignment wrapText="1"/>
    </xf>
    <xf numFmtId="49" fontId="6" fillId="0" borderId="5" xfId="0" applyNumberFormat="1" applyFont="1" applyBorder="1" applyAlignment="1">
      <alignment horizontal="center"/>
    </xf>
    <xf numFmtId="164" fontId="2" fillId="0" borderId="5" xfId="0" applyNumberFormat="1" applyFont="1" applyBorder="1" applyAlignment="1">
      <alignment vertical="top" wrapText="1"/>
    </xf>
    <xf numFmtId="0" fontId="3" fillId="0" borderId="5" xfId="0" applyFont="1" applyBorder="1"/>
    <xf numFmtId="3" fontId="1" fillId="0" borderId="0" xfId="0" applyNumberFormat="1" applyFont="1" applyBorder="1" applyAlignment="1">
      <alignment shrinkToFit="1"/>
    </xf>
    <xf numFmtId="49" fontId="1" fillId="0" borderId="5" xfId="0" applyNumberFormat="1" applyFont="1" applyBorder="1"/>
    <xf numFmtId="0" fontId="0" fillId="0" borderId="0" xfId="0"/>
    <xf numFmtId="0" fontId="0" fillId="0" borderId="0" xfId="0" applyFill="1"/>
    <xf numFmtId="165" fontId="6" fillId="0" borderId="5" xfId="0" applyNumberFormat="1" applyFont="1" applyBorder="1" applyAlignment="1">
      <alignment wrapText="1"/>
    </xf>
    <xf numFmtId="49" fontId="1" fillId="0" borderId="5" xfId="0" applyNumberFormat="1" applyFont="1" applyBorder="1"/>
    <xf numFmtId="0" fontId="5" fillId="0" borderId="0" xfId="0" applyFont="1"/>
    <xf numFmtId="0" fontId="5" fillId="0" borderId="0" xfId="0" applyFont="1" applyFill="1"/>
    <xf numFmtId="165" fontId="6" fillId="0" borderId="5" xfId="0" applyNumberFormat="1" applyFont="1" applyBorder="1" applyAlignment="1">
      <alignment shrinkToFit="1"/>
    </xf>
    <xf numFmtId="49" fontId="1" fillId="0" borderId="5" xfId="0" applyNumberFormat="1" applyFont="1" applyBorder="1"/>
    <xf numFmtId="49" fontId="1" fillId="0" borderId="5" xfId="2" applyNumberFormat="1" applyFont="1" applyBorder="1"/>
    <xf numFmtId="0" fontId="5" fillId="0" borderId="0" xfId="0" applyFont="1"/>
    <xf numFmtId="0" fontId="5" fillId="0" borderId="0" xfId="0" applyFont="1" applyFill="1"/>
    <xf numFmtId="49" fontId="1" fillId="0" borderId="5" xfId="0" applyNumberFormat="1" applyFont="1" applyBorder="1"/>
    <xf numFmtId="49" fontId="1" fillId="0" borderId="5" xfId="0" applyNumberFormat="1" applyFont="1" applyBorder="1"/>
    <xf numFmtId="49" fontId="1" fillId="0" borderId="5" xfId="0" applyNumberFormat="1" applyFont="1" applyBorder="1"/>
    <xf numFmtId="49" fontId="1" fillId="0" borderId="5" xfId="0" applyNumberFormat="1" applyFont="1" applyBorder="1"/>
    <xf numFmtId="49" fontId="1" fillId="0" borderId="5" xfId="0" applyNumberFormat="1" applyFont="1" applyBorder="1"/>
    <xf numFmtId="165" fontId="6" fillId="0" borderId="5" xfId="0" applyNumberFormat="1" applyFont="1" applyBorder="1" applyAlignment="1">
      <alignment shrinkToFit="1"/>
    </xf>
    <xf numFmtId="49" fontId="1" fillId="0" borderId="5" xfId="0" applyNumberFormat="1" applyFont="1" applyBorder="1"/>
    <xf numFmtId="165" fontId="6" fillId="0" borderId="5" xfId="0" applyNumberFormat="1" applyFont="1" applyBorder="1" applyAlignment="1">
      <alignment wrapText="1"/>
    </xf>
    <xf numFmtId="49" fontId="1" fillId="3" borderId="5" xfId="0" applyNumberFormat="1" applyFont="1" applyFill="1" applyBorder="1"/>
    <xf numFmtId="0" fontId="5" fillId="3" borderId="0" xfId="0" applyFont="1" applyFill="1"/>
    <xf numFmtId="4" fontId="6" fillId="0" borderId="5" xfId="0" applyNumberFormat="1" applyFont="1" applyBorder="1" applyAlignment="1">
      <alignment wrapText="1"/>
    </xf>
    <xf numFmtId="4" fontId="6" fillId="0" borderId="5" xfId="0" applyNumberFormat="1" applyFont="1" applyBorder="1" applyAlignment="1">
      <alignment shrinkToFit="1"/>
    </xf>
    <xf numFmtId="4" fontId="1" fillId="0" borderId="5" xfId="0" applyNumberFormat="1" applyFont="1" applyBorder="1" applyAlignment="1">
      <alignment wrapText="1"/>
    </xf>
    <xf numFmtId="4" fontId="1" fillId="0" borderId="5" xfId="0" applyNumberFormat="1" applyFont="1" applyBorder="1" applyAlignment="1">
      <alignment shrinkToFit="1"/>
    </xf>
    <xf numFmtId="4" fontId="1" fillId="3" borderId="5" xfId="0" applyNumberFormat="1" applyFont="1" applyFill="1" applyBorder="1" applyAlignment="1">
      <alignment wrapText="1"/>
    </xf>
    <xf numFmtId="4" fontId="1" fillId="3" borderId="5" xfId="0" applyNumberFormat="1" applyFont="1" applyFill="1" applyBorder="1" applyAlignment="1">
      <alignment shrinkToFit="1"/>
    </xf>
    <xf numFmtId="4" fontId="1" fillId="0" borderId="5" xfId="0" applyNumberFormat="1" applyFont="1" applyFill="1" applyBorder="1" applyAlignment="1">
      <alignment wrapText="1"/>
    </xf>
    <xf numFmtId="4" fontId="3" fillId="0" borderId="5" xfId="0" applyNumberFormat="1" applyFont="1" applyBorder="1"/>
    <xf numFmtId="4" fontId="3" fillId="0" borderId="5" xfId="0" applyNumberFormat="1" applyFont="1" applyBorder="1" applyAlignment="1">
      <alignment shrinkToFit="1"/>
    </xf>
    <xf numFmtId="4" fontId="6" fillId="0" borderId="5" xfId="0" applyNumberFormat="1" applyFont="1" applyBorder="1"/>
    <xf numFmtId="4" fontId="9" fillId="3" borderId="5" xfId="0" applyNumberFormat="1" applyFont="1" applyFill="1" applyBorder="1" applyAlignment="1">
      <alignment horizontal="right"/>
    </xf>
    <xf numFmtId="4" fontId="3" fillId="3" borderId="5" xfId="0" applyNumberFormat="1" applyFont="1" applyFill="1" applyBorder="1" applyAlignment="1">
      <alignment shrinkToFit="1"/>
    </xf>
    <xf numFmtId="49" fontId="1" fillId="0" borderId="5" xfId="0" applyNumberFormat="1" applyFont="1" applyBorder="1" applyAlignment="1"/>
    <xf numFmtId="0" fontId="20" fillId="0" borderId="9" xfId="15" applyNumberFormat="1" applyFont="1" applyAlignment="1" applyProtection="1">
      <alignment horizontal="left" vertical="top" wrapText="1"/>
    </xf>
    <xf numFmtId="164" fontId="7" fillId="0" borderId="5" xfId="0" applyNumberFormat="1" applyFont="1" applyBorder="1" applyAlignment="1">
      <alignment vertical="top" wrapText="1"/>
    </xf>
    <xf numFmtId="164" fontId="2" fillId="0" borderId="5" xfId="2" applyNumberFormat="1" applyFont="1" applyBorder="1" applyAlignment="1">
      <alignment vertical="top" wrapText="1"/>
    </xf>
    <xf numFmtId="164" fontId="2" fillId="0" borderId="4" xfId="2" applyNumberFormat="1" applyFont="1" applyBorder="1" applyAlignment="1">
      <alignment vertical="top" wrapText="1"/>
    </xf>
    <xf numFmtId="164" fontId="2" fillId="3" borderId="5" xfId="0" applyNumberFormat="1" applyFont="1" applyFill="1" applyBorder="1" applyAlignment="1">
      <alignment vertical="top" wrapText="1"/>
    </xf>
    <xf numFmtId="165" fontId="1" fillId="0" borderId="5" xfId="0" applyNumberFormat="1" applyFont="1" applyFill="1" applyBorder="1" applyAlignment="1">
      <alignment shrinkToFit="1"/>
    </xf>
    <xf numFmtId="0" fontId="0" fillId="0" borderId="0" xfId="0"/>
    <xf numFmtId="0" fontId="0" fillId="0" borderId="0" xfId="0" applyFill="1"/>
    <xf numFmtId="165" fontId="6" fillId="0" borderId="5" xfId="0" applyNumberFormat="1" applyFont="1" applyBorder="1" applyAlignment="1">
      <alignment shrinkToFit="1"/>
    </xf>
    <xf numFmtId="49" fontId="1" fillId="0" borderId="5" xfId="0" applyNumberFormat="1" applyFont="1" applyBorder="1"/>
    <xf numFmtId="165" fontId="1" fillId="0" borderId="5" xfId="0" applyNumberFormat="1" applyFont="1" applyFill="1" applyBorder="1" applyAlignment="1">
      <alignment shrinkToFit="1"/>
    </xf>
    <xf numFmtId="0" fontId="20" fillId="0" borderId="9" xfId="15" applyNumberFormat="1" applyFont="1" applyProtection="1">
      <alignment horizontal="left" vertical="top" wrapText="1"/>
    </xf>
    <xf numFmtId="0" fontId="0" fillId="0" borderId="0" xfId="0"/>
    <xf numFmtId="0" fontId="0" fillId="0" borderId="0" xfId="0" applyFill="1"/>
    <xf numFmtId="49" fontId="1" fillId="0" borderId="5" xfId="0" applyNumberFormat="1" applyFont="1" applyBorder="1"/>
    <xf numFmtId="165" fontId="1" fillId="0" borderId="5" xfId="0" applyNumberFormat="1" applyFont="1" applyFill="1" applyBorder="1" applyAlignment="1">
      <alignment shrinkToFit="1"/>
    </xf>
    <xf numFmtId="0" fontId="20" fillId="0" borderId="9" xfId="15" applyNumberFormat="1" applyFont="1" applyProtection="1">
      <alignment horizontal="left" vertical="top" wrapText="1"/>
    </xf>
    <xf numFmtId="0" fontId="5" fillId="0" borderId="0" xfId="0" applyFont="1"/>
    <xf numFmtId="0" fontId="5" fillId="0" borderId="0" xfId="0" applyFont="1" applyFill="1"/>
    <xf numFmtId="49" fontId="1" fillId="0" borderId="5" xfId="0" applyNumberFormat="1" applyFont="1" applyBorder="1"/>
    <xf numFmtId="165" fontId="1" fillId="0" borderId="5" xfId="0" applyNumberFormat="1" applyFont="1" applyFill="1" applyBorder="1" applyAlignment="1">
      <alignment shrinkToFit="1"/>
    </xf>
    <xf numFmtId="0" fontId="20" fillId="0" borderId="9" xfId="15" applyNumberFormat="1" applyFont="1" applyProtection="1">
      <alignment horizontal="left" vertical="top" wrapText="1"/>
    </xf>
    <xf numFmtId="2" fontId="2" fillId="0" borderId="5" xfId="0" applyNumberFormat="1" applyFont="1" applyFill="1" applyBorder="1" applyAlignment="1">
      <alignment horizontal="left" vertical="center" wrapText="1"/>
    </xf>
    <xf numFmtId="0" fontId="20" fillId="0" borderId="8" xfId="1" applyNumberFormat="1" applyFont="1" applyAlignment="1" applyProtection="1">
      <alignment horizontal="left" vertical="top" wrapText="1"/>
    </xf>
    <xf numFmtId="49" fontId="3" fillId="0" borderId="5" xfId="0" applyNumberFormat="1" applyFont="1" applyBorder="1" applyAlignment="1">
      <alignment horizontal="center"/>
    </xf>
    <xf numFmtId="0" fontId="1" fillId="0" borderId="0" xfId="0" applyFont="1" applyBorder="1" applyAlignment="1">
      <alignment horizontal="right" wrapText="1"/>
    </xf>
    <xf numFmtId="0" fontId="3" fillId="0" borderId="0" xfId="0" applyNumberFormat="1" applyFont="1" applyAlignment="1">
      <alignment horizontal="center" vertical="center" wrapText="1"/>
    </xf>
    <xf numFmtId="49" fontId="3" fillId="0" borderId="5" xfId="0" applyNumberFormat="1" applyFont="1" applyBorder="1" applyAlignment="1">
      <alignment horizontal="center" vertical="center"/>
    </xf>
  </cellXfs>
  <cellStyles count="34">
    <cellStyle name="br" xfId="25"/>
    <cellStyle name="col" xfId="24"/>
    <cellStyle name="style0" xfId="26"/>
    <cellStyle name="style0 2" xfId="31"/>
    <cellStyle name="td" xfId="27"/>
    <cellStyle name="td 2" xfId="32"/>
    <cellStyle name="tr" xfId="23"/>
    <cellStyle name="xl21" xfId="28"/>
    <cellStyle name="xl21 2" xfId="33"/>
    <cellStyle name="xl22" xfId="12"/>
    <cellStyle name="xl23" xfId="14"/>
    <cellStyle name="xl24" xfId="8"/>
    <cellStyle name="xl25" xfId="16"/>
    <cellStyle name="xl26" xfId="19"/>
    <cellStyle name="xl27" xfId="20"/>
    <cellStyle name="xl28" xfId="29"/>
    <cellStyle name="xl29" xfId="21"/>
    <cellStyle name="xl30" xfId="7"/>
    <cellStyle name="xl31" xfId="1"/>
    <cellStyle name="xl31 2" xfId="13"/>
    <cellStyle name="xl32" xfId="30"/>
    <cellStyle name="xl33" xfId="22"/>
    <cellStyle name="xl34" xfId="9"/>
    <cellStyle name="xl35" xfId="10"/>
    <cellStyle name="xl36" xfId="11"/>
    <cellStyle name="xl37" xfId="15"/>
    <cellStyle name="xl38" xfId="17"/>
    <cellStyle name="xl39" xfId="18"/>
    <cellStyle name="xl43" xfId="3"/>
    <cellStyle name="Обычный" xfId="0" builtinId="0"/>
    <cellStyle name="Обычный 2" xfId="4"/>
    <cellStyle name="Обычный 3" xfId="5"/>
    <cellStyle name="Обычный 4" xfId="2"/>
    <cellStyle name="Обычный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6"/>
  <sheetViews>
    <sheetView tabSelected="1" view="pageBreakPreview" topLeftCell="A2" zoomScaleNormal="100" zoomScaleSheetLayoutView="100" workbookViewId="0">
      <selection activeCell="F118" sqref="F118"/>
    </sheetView>
  </sheetViews>
  <sheetFormatPr defaultRowHeight="14.4" x14ac:dyDescent="0.3"/>
  <cols>
    <col min="1" max="1" width="10.09765625" style="10" bestFit="1" customWidth="1"/>
    <col min="2" max="2" width="3.19921875" style="10" customWidth="1"/>
    <col min="3" max="3" width="5.59765625" style="10" bestFit="1" customWidth="1"/>
    <col min="4" max="4" width="4.8984375" style="10" bestFit="1" customWidth="1"/>
    <col min="5" max="5" width="47.8984375" customWidth="1"/>
    <col min="6" max="6" width="16.796875" customWidth="1"/>
    <col min="7" max="7" width="16.19921875" customWidth="1"/>
    <col min="8" max="8" width="16.19921875" style="6" customWidth="1"/>
    <col min="9" max="9" width="15.3984375" style="6" customWidth="1"/>
    <col min="10" max="10" width="15.8984375" style="6" hidden="1" customWidth="1"/>
    <col min="256" max="256" width="10.09765625" bestFit="1" customWidth="1"/>
    <col min="257" max="257" width="3.19921875" customWidth="1"/>
    <col min="258" max="258" width="5.59765625" bestFit="1" customWidth="1"/>
    <col min="259" max="259" width="4.8984375" bestFit="1" customWidth="1"/>
    <col min="260" max="260" width="47.8984375" customWidth="1"/>
    <col min="261" max="261" width="14.8984375" customWidth="1"/>
    <col min="262" max="262" width="0" hidden="1" customWidth="1"/>
    <col min="263" max="263" width="14.8984375" customWidth="1"/>
    <col min="264" max="264" width="0" hidden="1" customWidth="1"/>
    <col min="265" max="265" width="14.8984375" customWidth="1"/>
    <col min="266" max="266" width="0" hidden="1" customWidth="1"/>
    <col min="512" max="512" width="10.09765625" bestFit="1" customWidth="1"/>
    <col min="513" max="513" width="3.19921875" customWidth="1"/>
    <col min="514" max="514" width="5.59765625" bestFit="1" customWidth="1"/>
    <col min="515" max="515" width="4.8984375" bestFit="1" customWidth="1"/>
    <col min="516" max="516" width="47.8984375" customWidth="1"/>
    <col min="517" max="517" width="14.8984375" customWidth="1"/>
    <col min="518" max="518" width="0" hidden="1" customWidth="1"/>
    <col min="519" max="519" width="14.8984375" customWidth="1"/>
    <col min="520" max="520" width="0" hidden="1" customWidth="1"/>
    <col min="521" max="521" width="14.8984375" customWidth="1"/>
    <col min="522" max="522" width="0" hidden="1" customWidth="1"/>
    <col min="768" max="768" width="10.09765625" bestFit="1" customWidth="1"/>
    <col min="769" max="769" width="3.19921875" customWidth="1"/>
    <col min="770" max="770" width="5.59765625" bestFit="1" customWidth="1"/>
    <col min="771" max="771" width="4.8984375" bestFit="1" customWidth="1"/>
    <col min="772" max="772" width="47.8984375" customWidth="1"/>
    <col min="773" max="773" width="14.8984375" customWidth="1"/>
    <col min="774" max="774" width="0" hidden="1" customWidth="1"/>
    <col min="775" max="775" width="14.8984375" customWidth="1"/>
    <col min="776" max="776" width="0" hidden="1" customWidth="1"/>
    <col min="777" max="777" width="14.8984375" customWidth="1"/>
    <col min="778" max="778" width="0" hidden="1" customWidth="1"/>
    <col min="1024" max="1024" width="10.09765625" bestFit="1" customWidth="1"/>
    <col min="1025" max="1025" width="3.19921875" customWidth="1"/>
    <col min="1026" max="1026" width="5.59765625" bestFit="1" customWidth="1"/>
    <col min="1027" max="1027" width="4.8984375" bestFit="1" customWidth="1"/>
    <col min="1028" max="1028" width="47.8984375" customWidth="1"/>
    <col min="1029" max="1029" width="14.8984375" customWidth="1"/>
    <col min="1030" max="1030" width="0" hidden="1" customWidth="1"/>
    <col min="1031" max="1031" width="14.8984375" customWidth="1"/>
    <col min="1032" max="1032" width="0" hidden="1" customWidth="1"/>
    <col min="1033" max="1033" width="14.8984375" customWidth="1"/>
    <col min="1034" max="1034" width="0" hidden="1" customWidth="1"/>
    <col min="1280" max="1280" width="10.09765625" bestFit="1" customWidth="1"/>
    <col min="1281" max="1281" width="3.19921875" customWidth="1"/>
    <col min="1282" max="1282" width="5.59765625" bestFit="1" customWidth="1"/>
    <col min="1283" max="1283" width="4.8984375" bestFit="1" customWidth="1"/>
    <col min="1284" max="1284" width="47.8984375" customWidth="1"/>
    <col min="1285" max="1285" width="14.8984375" customWidth="1"/>
    <col min="1286" max="1286" width="0" hidden="1" customWidth="1"/>
    <col min="1287" max="1287" width="14.8984375" customWidth="1"/>
    <col min="1288" max="1288" width="0" hidden="1" customWidth="1"/>
    <col min="1289" max="1289" width="14.8984375" customWidth="1"/>
    <col min="1290" max="1290" width="0" hidden="1" customWidth="1"/>
    <col min="1536" max="1536" width="10.09765625" bestFit="1" customWidth="1"/>
    <col min="1537" max="1537" width="3.19921875" customWidth="1"/>
    <col min="1538" max="1538" width="5.59765625" bestFit="1" customWidth="1"/>
    <col min="1539" max="1539" width="4.8984375" bestFit="1" customWidth="1"/>
    <col min="1540" max="1540" width="47.8984375" customWidth="1"/>
    <col min="1541" max="1541" width="14.8984375" customWidth="1"/>
    <col min="1542" max="1542" width="0" hidden="1" customWidth="1"/>
    <col min="1543" max="1543" width="14.8984375" customWidth="1"/>
    <col min="1544" max="1544" width="0" hidden="1" customWidth="1"/>
    <col min="1545" max="1545" width="14.8984375" customWidth="1"/>
    <col min="1546" max="1546" width="0" hidden="1" customWidth="1"/>
    <col min="1792" max="1792" width="10.09765625" bestFit="1" customWidth="1"/>
    <col min="1793" max="1793" width="3.19921875" customWidth="1"/>
    <col min="1794" max="1794" width="5.59765625" bestFit="1" customWidth="1"/>
    <col min="1795" max="1795" width="4.8984375" bestFit="1" customWidth="1"/>
    <col min="1796" max="1796" width="47.8984375" customWidth="1"/>
    <col min="1797" max="1797" width="14.8984375" customWidth="1"/>
    <col min="1798" max="1798" width="0" hidden="1" customWidth="1"/>
    <col min="1799" max="1799" width="14.8984375" customWidth="1"/>
    <col min="1800" max="1800" width="0" hidden="1" customWidth="1"/>
    <col min="1801" max="1801" width="14.8984375" customWidth="1"/>
    <col min="1802" max="1802" width="0" hidden="1" customWidth="1"/>
    <col min="2048" max="2048" width="10.09765625" bestFit="1" customWidth="1"/>
    <col min="2049" max="2049" width="3.19921875" customWidth="1"/>
    <col min="2050" max="2050" width="5.59765625" bestFit="1" customWidth="1"/>
    <col min="2051" max="2051" width="4.8984375" bestFit="1" customWidth="1"/>
    <col min="2052" max="2052" width="47.8984375" customWidth="1"/>
    <col min="2053" max="2053" width="14.8984375" customWidth="1"/>
    <col min="2054" max="2054" width="0" hidden="1" customWidth="1"/>
    <col min="2055" max="2055" width="14.8984375" customWidth="1"/>
    <col min="2056" max="2056" width="0" hidden="1" customWidth="1"/>
    <col min="2057" max="2057" width="14.8984375" customWidth="1"/>
    <col min="2058" max="2058" width="0" hidden="1" customWidth="1"/>
    <col min="2304" max="2304" width="10.09765625" bestFit="1" customWidth="1"/>
    <col min="2305" max="2305" width="3.19921875" customWidth="1"/>
    <col min="2306" max="2306" width="5.59765625" bestFit="1" customWidth="1"/>
    <col min="2307" max="2307" width="4.8984375" bestFit="1" customWidth="1"/>
    <col min="2308" max="2308" width="47.8984375" customWidth="1"/>
    <col min="2309" max="2309" width="14.8984375" customWidth="1"/>
    <col min="2310" max="2310" width="0" hidden="1" customWidth="1"/>
    <col min="2311" max="2311" width="14.8984375" customWidth="1"/>
    <col min="2312" max="2312" width="0" hidden="1" customWidth="1"/>
    <col min="2313" max="2313" width="14.8984375" customWidth="1"/>
    <col min="2314" max="2314" width="0" hidden="1" customWidth="1"/>
    <col min="2560" max="2560" width="10.09765625" bestFit="1" customWidth="1"/>
    <col min="2561" max="2561" width="3.19921875" customWidth="1"/>
    <col min="2562" max="2562" width="5.59765625" bestFit="1" customWidth="1"/>
    <col min="2563" max="2563" width="4.8984375" bestFit="1" customWidth="1"/>
    <col min="2564" max="2564" width="47.8984375" customWidth="1"/>
    <col min="2565" max="2565" width="14.8984375" customWidth="1"/>
    <col min="2566" max="2566" width="0" hidden="1" customWidth="1"/>
    <col min="2567" max="2567" width="14.8984375" customWidth="1"/>
    <col min="2568" max="2568" width="0" hidden="1" customWidth="1"/>
    <col min="2569" max="2569" width="14.8984375" customWidth="1"/>
    <col min="2570" max="2570" width="0" hidden="1" customWidth="1"/>
    <col min="2816" max="2816" width="10.09765625" bestFit="1" customWidth="1"/>
    <col min="2817" max="2817" width="3.19921875" customWidth="1"/>
    <col min="2818" max="2818" width="5.59765625" bestFit="1" customWidth="1"/>
    <col min="2819" max="2819" width="4.8984375" bestFit="1" customWidth="1"/>
    <col min="2820" max="2820" width="47.8984375" customWidth="1"/>
    <col min="2821" max="2821" width="14.8984375" customWidth="1"/>
    <col min="2822" max="2822" width="0" hidden="1" customWidth="1"/>
    <col min="2823" max="2823" width="14.8984375" customWidth="1"/>
    <col min="2824" max="2824" width="0" hidden="1" customWidth="1"/>
    <col min="2825" max="2825" width="14.8984375" customWidth="1"/>
    <col min="2826" max="2826" width="0" hidden="1" customWidth="1"/>
    <col min="3072" max="3072" width="10.09765625" bestFit="1" customWidth="1"/>
    <col min="3073" max="3073" width="3.19921875" customWidth="1"/>
    <col min="3074" max="3074" width="5.59765625" bestFit="1" customWidth="1"/>
    <col min="3075" max="3075" width="4.8984375" bestFit="1" customWidth="1"/>
    <col min="3076" max="3076" width="47.8984375" customWidth="1"/>
    <col min="3077" max="3077" width="14.8984375" customWidth="1"/>
    <col min="3078" max="3078" width="0" hidden="1" customWidth="1"/>
    <col min="3079" max="3079" width="14.8984375" customWidth="1"/>
    <col min="3080" max="3080" width="0" hidden="1" customWidth="1"/>
    <col min="3081" max="3081" width="14.8984375" customWidth="1"/>
    <col min="3082" max="3082" width="0" hidden="1" customWidth="1"/>
    <col min="3328" max="3328" width="10.09765625" bestFit="1" customWidth="1"/>
    <col min="3329" max="3329" width="3.19921875" customWidth="1"/>
    <col min="3330" max="3330" width="5.59765625" bestFit="1" customWidth="1"/>
    <col min="3331" max="3331" width="4.8984375" bestFit="1" customWidth="1"/>
    <col min="3332" max="3332" width="47.8984375" customWidth="1"/>
    <col min="3333" max="3333" width="14.8984375" customWidth="1"/>
    <col min="3334" max="3334" width="0" hidden="1" customWidth="1"/>
    <col min="3335" max="3335" width="14.8984375" customWidth="1"/>
    <col min="3336" max="3336" width="0" hidden="1" customWidth="1"/>
    <col min="3337" max="3337" width="14.8984375" customWidth="1"/>
    <col min="3338" max="3338" width="0" hidden="1" customWidth="1"/>
    <col min="3584" max="3584" width="10.09765625" bestFit="1" customWidth="1"/>
    <col min="3585" max="3585" width="3.19921875" customWidth="1"/>
    <col min="3586" max="3586" width="5.59765625" bestFit="1" customWidth="1"/>
    <col min="3587" max="3587" width="4.8984375" bestFit="1" customWidth="1"/>
    <col min="3588" max="3588" width="47.8984375" customWidth="1"/>
    <col min="3589" max="3589" width="14.8984375" customWidth="1"/>
    <col min="3590" max="3590" width="0" hidden="1" customWidth="1"/>
    <col min="3591" max="3591" width="14.8984375" customWidth="1"/>
    <col min="3592" max="3592" width="0" hidden="1" customWidth="1"/>
    <col min="3593" max="3593" width="14.8984375" customWidth="1"/>
    <col min="3594" max="3594" width="0" hidden="1" customWidth="1"/>
    <col min="3840" max="3840" width="10.09765625" bestFit="1" customWidth="1"/>
    <col min="3841" max="3841" width="3.19921875" customWidth="1"/>
    <col min="3842" max="3842" width="5.59765625" bestFit="1" customWidth="1"/>
    <col min="3843" max="3843" width="4.8984375" bestFit="1" customWidth="1"/>
    <col min="3844" max="3844" width="47.8984375" customWidth="1"/>
    <col min="3845" max="3845" width="14.8984375" customWidth="1"/>
    <col min="3846" max="3846" width="0" hidden="1" customWidth="1"/>
    <col min="3847" max="3847" width="14.8984375" customWidth="1"/>
    <col min="3848" max="3848" width="0" hidden="1" customWidth="1"/>
    <col min="3849" max="3849" width="14.8984375" customWidth="1"/>
    <col min="3850" max="3850" width="0" hidden="1" customWidth="1"/>
    <col min="4096" max="4096" width="10.09765625" bestFit="1" customWidth="1"/>
    <col min="4097" max="4097" width="3.19921875" customWidth="1"/>
    <col min="4098" max="4098" width="5.59765625" bestFit="1" customWidth="1"/>
    <col min="4099" max="4099" width="4.8984375" bestFit="1" customWidth="1"/>
    <col min="4100" max="4100" width="47.8984375" customWidth="1"/>
    <col min="4101" max="4101" width="14.8984375" customWidth="1"/>
    <col min="4102" max="4102" width="0" hidden="1" customWidth="1"/>
    <col min="4103" max="4103" width="14.8984375" customWidth="1"/>
    <col min="4104" max="4104" width="0" hidden="1" customWidth="1"/>
    <col min="4105" max="4105" width="14.8984375" customWidth="1"/>
    <col min="4106" max="4106" width="0" hidden="1" customWidth="1"/>
    <col min="4352" max="4352" width="10.09765625" bestFit="1" customWidth="1"/>
    <col min="4353" max="4353" width="3.19921875" customWidth="1"/>
    <col min="4354" max="4354" width="5.59765625" bestFit="1" customWidth="1"/>
    <col min="4355" max="4355" width="4.8984375" bestFit="1" customWidth="1"/>
    <col min="4356" max="4356" width="47.8984375" customWidth="1"/>
    <col min="4357" max="4357" width="14.8984375" customWidth="1"/>
    <col min="4358" max="4358" width="0" hidden="1" customWidth="1"/>
    <col min="4359" max="4359" width="14.8984375" customWidth="1"/>
    <col min="4360" max="4360" width="0" hidden="1" customWidth="1"/>
    <col min="4361" max="4361" width="14.8984375" customWidth="1"/>
    <col min="4362" max="4362" width="0" hidden="1" customWidth="1"/>
    <col min="4608" max="4608" width="10.09765625" bestFit="1" customWidth="1"/>
    <col min="4609" max="4609" width="3.19921875" customWidth="1"/>
    <col min="4610" max="4610" width="5.59765625" bestFit="1" customWidth="1"/>
    <col min="4611" max="4611" width="4.8984375" bestFit="1" customWidth="1"/>
    <col min="4612" max="4612" width="47.8984375" customWidth="1"/>
    <col min="4613" max="4613" width="14.8984375" customWidth="1"/>
    <col min="4614" max="4614" width="0" hidden="1" customWidth="1"/>
    <col min="4615" max="4615" width="14.8984375" customWidth="1"/>
    <col min="4616" max="4616" width="0" hidden="1" customWidth="1"/>
    <col min="4617" max="4617" width="14.8984375" customWidth="1"/>
    <col min="4618" max="4618" width="0" hidden="1" customWidth="1"/>
    <col min="4864" max="4864" width="10.09765625" bestFit="1" customWidth="1"/>
    <col min="4865" max="4865" width="3.19921875" customWidth="1"/>
    <col min="4866" max="4866" width="5.59765625" bestFit="1" customWidth="1"/>
    <col min="4867" max="4867" width="4.8984375" bestFit="1" customWidth="1"/>
    <col min="4868" max="4868" width="47.8984375" customWidth="1"/>
    <col min="4869" max="4869" width="14.8984375" customWidth="1"/>
    <col min="4870" max="4870" width="0" hidden="1" customWidth="1"/>
    <col min="4871" max="4871" width="14.8984375" customWidth="1"/>
    <col min="4872" max="4872" width="0" hidden="1" customWidth="1"/>
    <col min="4873" max="4873" width="14.8984375" customWidth="1"/>
    <col min="4874" max="4874" width="0" hidden="1" customWidth="1"/>
    <col min="5120" max="5120" width="10.09765625" bestFit="1" customWidth="1"/>
    <col min="5121" max="5121" width="3.19921875" customWidth="1"/>
    <col min="5122" max="5122" width="5.59765625" bestFit="1" customWidth="1"/>
    <col min="5123" max="5123" width="4.8984375" bestFit="1" customWidth="1"/>
    <col min="5124" max="5124" width="47.8984375" customWidth="1"/>
    <col min="5125" max="5125" width="14.8984375" customWidth="1"/>
    <col min="5126" max="5126" width="0" hidden="1" customWidth="1"/>
    <col min="5127" max="5127" width="14.8984375" customWidth="1"/>
    <col min="5128" max="5128" width="0" hidden="1" customWidth="1"/>
    <col min="5129" max="5129" width="14.8984375" customWidth="1"/>
    <col min="5130" max="5130" width="0" hidden="1" customWidth="1"/>
    <col min="5376" max="5376" width="10.09765625" bestFit="1" customWidth="1"/>
    <col min="5377" max="5377" width="3.19921875" customWidth="1"/>
    <col min="5378" max="5378" width="5.59765625" bestFit="1" customWidth="1"/>
    <col min="5379" max="5379" width="4.8984375" bestFit="1" customWidth="1"/>
    <col min="5380" max="5380" width="47.8984375" customWidth="1"/>
    <col min="5381" max="5381" width="14.8984375" customWidth="1"/>
    <col min="5382" max="5382" width="0" hidden="1" customWidth="1"/>
    <col min="5383" max="5383" width="14.8984375" customWidth="1"/>
    <col min="5384" max="5384" width="0" hidden="1" customWidth="1"/>
    <col min="5385" max="5385" width="14.8984375" customWidth="1"/>
    <col min="5386" max="5386" width="0" hidden="1" customWidth="1"/>
    <col min="5632" max="5632" width="10.09765625" bestFit="1" customWidth="1"/>
    <col min="5633" max="5633" width="3.19921875" customWidth="1"/>
    <col min="5634" max="5634" width="5.59765625" bestFit="1" customWidth="1"/>
    <col min="5635" max="5635" width="4.8984375" bestFit="1" customWidth="1"/>
    <col min="5636" max="5636" width="47.8984375" customWidth="1"/>
    <col min="5637" max="5637" width="14.8984375" customWidth="1"/>
    <col min="5638" max="5638" width="0" hidden="1" customWidth="1"/>
    <col min="5639" max="5639" width="14.8984375" customWidth="1"/>
    <col min="5640" max="5640" width="0" hidden="1" customWidth="1"/>
    <col min="5641" max="5641" width="14.8984375" customWidth="1"/>
    <col min="5642" max="5642" width="0" hidden="1" customWidth="1"/>
    <col min="5888" max="5888" width="10.09765625" bestFit="1" customWidth="1"/>
    <col min="5889" max="5889" width="3.19921875" customWidth="1"/>
    <col min="5890" max="5890" width="5.59765625" bestFit="1" customWidth="1"/>
    <col min="5891" max="5891" width="4.8984375" bestFit="1" customWidth="1"/>
    <col min="5892" max="5892" width="47.8984375" customWidth="1"/>
    <col min="5893" max="5893" width="14.8984375" customWidth="1"/>
    <col min="5894" max="5894" width="0" hidden="1" customWidth="1"/>
    <col min="5895" max="5895" width="14.8984375" customWidth="1"/>
    <col min="5896" max="5896" width="0" hidden="1" customWidth="1"/>
    <col min="5897" max="5897" width="14.8984375" customWidth="1"/>
    <col min="5898" max="5898" width="0" hidden="1" customWidth="1"/>
    <col min="6144" max="6144" width="10.09765625" bestFit="1" customWidth="1"/>
    <col min="6145" max="6145" width="3.19921875" customWidth="1"/>
    <col min="6146" max="6146" width="5.59765625" bestFit="1" customWidth="1"/>
    <col min="6147" max="6147" width="4.8984375" bestFit="1" customWidth="1"/>
    <col min="6148" max="6148" width="47.8984375" customWidth="1"/>
    <col min="6149" max="6149" width="14.8984375" customWidth="1"/>
    <col min="6150" max="6150" width="0" hidden="1" customWidth="1"/>
    <col min="6151" max="6151" width="14.8984375" customWidth="1"/>
    <col min="6152" max="6152" width="0" hidden="1" customWidth="1"/>
    <col min="6153" max="6153" width="14.8984375" customWidth="1"/>
    <col min="6154" max="6154" width="0" hidden="1" customWidth="1"/>
    <col min="6400" max="6400" width="10.09765625" bestFit="1" customWidth="1"/>
    <col min="6401" max="6401" width="3.19921875" customWidth="1"/>
    <col min="6402" max="6402" width="5.59765625" bestFit="1" customWidth="1"/>
    <col min="6403" max="6403" width="4.8984375" bestFit="1" customWidth="1"/>
    <col min="6404" max="6404" width="47.8984375" customWidth="1"/>
    <col min="6405" max="6405" width="14.8984375" customWidth="1"/>
    <col min="6406" max="6406" width="0" hidden="1" customWidth="1"/>
    <col min="6407" max="6407" width="14.8984375" customWidth="1"/>
    <col min="6408" max="6408" width="0" hidden="1" customWidth="1"/>
    <col min="6409" max="6409" width="14.8984375" customWidth="1"/>
    <col min="6410" max="6410" width="0" hidden="1" customWidth="1"/>
    <col min="6656" max="6656" width="10.09765625" bestFit="1" customWidth="1"/>
    <col min="6657" max="6657" width="3.19921875" customWidth="1"/>
    <col min="6658" max="6658" width="5.59765625" bestFit="1" customWidth="1"/>
    <col min="6659" max="6659" width="4.8984375" bestFit="1" customWidth="1"/>
    <col min="6660" max="6660" width="47.8984375" customWidth="1"/>
    <col min="6661" max="6661" width="14.8984375" customWidth="1"/>
    <col min="6662" max="6662" width="0" hidden="1" customWidth="1"/>
    <col min="6663" max="6663" width="14.8984375" customWidth="1"/>
    <col min="6664" max="6664" width="0" hidden="1" customWidth="1"/>
    <col min="6665" max="6665" width="14.8984375" customWidth="1"/>
    <col min="6666" max="6666" width="0" hidden="1" customWidth="1"/>
    <col min="6912" max="6912" width="10.09765625" bestFit="1" customWidth="1"/>
    <col min="6913" max="6913" width="3.19921875" customWidth="1"/>
    <col min="6914" max="6914" width="5.59765625" bestFit="1" customWidth="1"/>
    <col min="6915" max="6915" width="4.8984375" bestFit="1" customWidth="1"/>
    <col min="6916" max="6916" width="47.8984375" customWidth="1"/>
    <col min="6917" max="6917" width="14.8984375" customWidth="1"/>
    <col min="6918" max="6918" width="0" hidden="1" customWidth="1"/>
    <col min="6919" max="6919" width="14.8984375" customWidth="1"/>
    <col min="6920" max="6920" width="0" hidden="1" customWidth="1"/>
    <col min="6921" max="6921" width="14.8984375" customWidth="1"/>
    <col min="6922" max="6922" width="0" hidden="1" customWidth="1"/>
    <col min="7168" max="7168" width="10.09765625" bestFit="1" customWidth="1"/>
    <col min="7169" max="7169" width="3.19921875" customWidth="1"/>
    <col min="7170" max="7170" width="5.59765625" bestFit="1" customWidth="1"/>
    <col min="7171" max="7171" width="4.8984375" bestFit="1" customWidth="1"/>
    <col min="7172" max="7172" width="47.8984375" customWidth="1"/>
    <col min="7173" max="7173" width="14.8984375" customWidth="1"/>
    <col min="7174" max="7174" width="0" hidden="1" customWidth="1"/>
    <col min="7175" max="7175" width="14.8984375" customWidth="1"/>
    <col min="7176" max="7176" width="0" hidden="1" customWidth="1"/>
    <col min="7177" max="7177" width="14.8984375" customWidth="1"/>
    <col min="7178" max="7178" width="0" hidden="1" customWidth="1"/>
    <col min="7424" max="7424" width="10.09765625" bestFit="1" customWidth="1"/>
    <col min="7425" max="7425" width="3.19921875" customWidth="1"/>
    <col min="7426" max="7426" width="5.59765625" bestFit="1" customWidth="1"/>
    <col min="7427" max="7427" width="4.8984375" bestFit="1" customWidth="1"/>
    <col min="7428" max="7428" width="47.8984375" customWidth="1"/>
    <col min="7429" max="7429" width="14.8984375" customWidth="1"/>
    <col min="7430" max="7430" width="0" hidden="1" customWidth="1"/>
    <col min="7431" max="7431" width="14.8984375" customWidth="1"/>
    <col min="7432" max="7432" width="0" hidden="1" customWidth="1"/>
    <col min="7433" max="7433" width="14.8984375" customWidth="1"/>
    <col min="7434" max="7434" width="0" hidden="1" customWidth="1"/>
    <col min="7680" max="7680" width="10.09765625" bestFit="1" customWidth="1"/>
    <col min="7681" max="7681" width="3.19921875" customWidth="1"/>
    <col min="7682" max="7682" width="5.59765625" bestFit="1" customWidth="1"/>
    <col min="7683" max="7683" width="4.8984375" bestFit="1" customWidth="1"/>
    <col min="7684" max="7684" width="47.8984375" customWidth="1"/>
    <col min="7685" max="7685" width="14.8984375" customWidth="1"/>
    <col min="7686" max="7686" width="0" hidden="1" customWidth="1"/>
    <col min="7687" max="7687" width="14.8984375" customWidth="1"/>
    <col min="7688" max="7688" width="0" hidden="1" customWidth="1"/>
    <col min="7689" max="7689" width="14.8984375" customWidth="1"/>
    <col min="7690" max="7690" width="0" hidden="1" customWidth="1"/>
    <col min="7936" max="7936" width="10.09765625" bestFit="1" customWidth="1"/>
    <col min="7937" max="7937" width="3.19921875" customWidth="1"/>
    <col min="7938" max="7938" width="5.59765625" bestFit="1" customWidth="1"/>
    <col min="7939" max="7939" width="4.8984375" bestFit="1" customWidth="1"/>
    <col min="7940" max="7940" width="47.8984375" customWidth="1"/>
    <col min="7941" max="7941" width="14.8984375" customWidth="1"/>
    <col min="7942" max="7942" width="0" hidden="1" customWidth="1"/>
    <col min="7943" max="7943" width="14.8984375" customWidth="1"/>
    <col min="7944" max="7944" width="0" hidden="1" customWidth="1"/>
    <col min="7945" max="7945" width="14.8984375" customWidth="1"/>
    <col min="7946" max="7946" width="0" hidden="1" customWidth="1"/>
    <col min="8192" max="8192" width="10.09765625" bestFit="1" customWidth="1"/>
    <col min="8193" max="8193" width="3.19921875" customWidth="1"/>
    <col min="8194" max="8194" width="5.59765625" bestFit="1" customWidth="1"/>
    <col min="8195" max="8195" width="4.8984375" bestFit="1" customWidth="1"/>
    <col min="8196" max="8196" width="47.8984375" customWidth="1"/>
    <col min="8197" max="8197" width="14.8984375" customWidth="1"/>
    <col min="8198" max="8198" width="0" hidden="1" customWidth="1"/>
    <col min="8199" max="8199" width="14.8984375" customWidth="1"/>
    <col min="8200" max="8200" width="0" hidden="1" customWidth="1"/>
    <col min="8201" max="8201" width="14.8984375" customWidth="1"/>
    <col min="8202" max="8202" width="0" hidden="1" customWidth="1"/>
    <col min="8448" max="8448" width="10.09765625" bestFit="1" customWidth="1"/>
    <col min="8449" max="8449" width="3.19921875" customWidth="1"/>
    <col min="8450" max="8450" width="5.59765625" bestFit="1" customWidth="1"/>
    <col min="8451" max="8451" width="4.8984375" bestFit="1" customWidth="1"/>
    <col min="8452" max="8452" width="47.8984375" customWidth="1"/>
    <col min="8453" max="8453" width="14.8984375" customWidth="1"/>
    <col min="8454" max="8454" width="0" hidden="1" customWidth="1"/>
    <col min="8455" max="8455" width="14.8984375" customWidth="1"/>
    <col min="8456" max="8456" width="0" hidden="1" customWidth="1"/>
    <col min="8457" max="8457" width="14.8984375" customWidth="1"/>
    <col min="8458" max="8458" width="0" hidden="1" customWidth="1"/>
    <col min="8704" max="8704" width="10.09765625" bestFit="1" customWidth="1"/>
    <col min="8705" max="8705" width="3.19921875" customWidth="1"/>
    <col min="8706" max="8706" width="5.59765625" bestFit="1" customWidth="1"/>
    <col min="8707" max="8707" width="4.8984375" bestFit="1" customWidth="1"/>
    <col min="8708" max="8708" width="47.8984375" customWidth="1"/>
    <col min="8709" max="8709" width="14.8984375" customWidth="1"/>
    <col min="8710" max="8710" width="0" hidden="1" customWidth="1"/>
    <col min="8711" max="8711" width="14.8984375" customWidth="1"/>
    <col min="8712" max="8712" width="0" hidden="1" customWidth="1"/>
    <col min="8713" max="8713" width="14.8984375" customWidth="1"/>
    <col min="8714" max="8714" width="0" hidden="1" customWidth="1"/>
    <col min="8960" max="8960" width="10.09765625" bestFit="1" customWidth="1"/>
    <col min="8961" max="8961" width="3.19921875" customWidth="1"/>
    <col min="8962" max="8962" width="5.59765625" bestFit="1" customWidth="1"/>
    <col min="8963" max="8963" width="4.8984375" bestFit="1" customWidth="1"/>
    <col min="8964" max="8964" width="47.8984375" customWidth="1"/>
    <col min="8965" max="8965" width="14.8984375" customWidth="1"/>
    <col min="8966" max="8966" width="0" hidden="1" customWidth="1"/>
    <col min="8967" max="8967" width="14.8984375" customWidth="1"/>
    <col min="8968" max="8968" width="0" hidden="1" customWidth="1"/>
    <col min="8969" max="8969" width="14.8984375" customWidth="1"/>
    <col min="8970" max="8970" width="0" hidden="1" customWidth="1"/>
    <col min="9216" max="9216" width="10.09765625" bestFit="1" customWidth="1"/>
    <col min="9217" max="9217" width="3.19921875" customWidth="1"/>
    <col min="9218" max="9218" width="5.59765625" bestFit="1" customWidth="1"/>
    <col min="9219" max="9219" width="4.8984375" bestFit="1" customWidth="1"/>
    <col min="9220" max="9220" width="47.8984375" customWidth="1"/>
    <col min="9221" max="9221" width="14.8984375" customWidth="1"/>
    <col min="9222" max="9222" width="0" hidden="1" customWidth="1"/>
    <col min="9223" max="9223" width="14.8984375" customWidth="1"/>
    <col min="9224" max="9224" width="0" hidden="1" customWidth="1"/>
    <col min="9225" max="9225" width="14.8984375" customWidth="1"/>
    <col min="9226" max="9226" width="0" hidden="1" customWidth="1"/>
    <col min="9472" max="9472" width="10.09765625" bestFit="1" customWidth="1"/>
    <col min="9473" max="9473" width="3.19921875" customWidth="1"/>
    <col min="9474" max="9474" width="5.59765625" bestFit="1" customWidth="1"/>
    <col min="9475" max="9475" width="4.8984375" bestFit="1" customWidth="1"/>
    <col min="9476" max="9476" width="47.8984375" customWidth="1"/>
    <col min="9477" max="9477" width="14.8984375" customWidth="1"/>
    <col min="9478" max="9478" width="0" hidden="1" customWidth="1"/>
    <col min="9479" max="9479" width="14.8984375" customWidth="1"/>
    <col min="9480" max="9480" width="0" hidden="1" customWidth="1"/>
    <col min="9481" max="9481" width="14.8984375" customWidth="1"/>
    <col min="9482" max="9482" width="0" hidden="1" customWidth="1"/>
    <col min="9728" max="9728" width="10.09765625" bestFit="1" customWidth="1"/>
    <col min="9729" max="9729" width="3.19921875" customWidth="1"/>
    <col min="9730" max="9730" width="5.59765625" bestFit="1" customWidth="1"/>
    <col min="9731" max="9731" width="4.8984375" bestFit="1" customWidth="1"/>
    <col min="9732" max="9732" width="47.8984375" customWidth="1"/>
    <col min="9733" max="9733" width="14.8984375" customWidth="1"/>
    <col min="9734" max="9734" width="0" hidden="1" customWidth="1"/>
    <col min="9735" max="9735" width="14.8984375" customWidth="1"/>
    <col min="9736" max="9736" width="0" hidden="1" customWidth="1"/>
    <col min="9737" max="9737" width="14.8984375" customWidth="1"/>
    <col min="9738" max="9738" width="0" hidden="1" customWidth="1"/>
    <col min="9984" max="9984" width="10.09765625" bestFit="1" customWidth="1"/>
    <col min="9985" max="9985" width="3.19921875" customWidth="1"/>
    <col min="9986" max="9986" width="5.59765625" bestFit="1" customWidth="1"/>
    <col min="9987" max="9987" width="4.8984375" bestFit="1" customWidth="1"/>
    <col min="9988" max="9988" width="47.8984375" customWidth="1"/>
    <col min="9989" max="9989" width="14.8984375" customWidth="1"/>
    <col min="9990" max="9990" width="0" hidden="1" customWidth="1"/>
    <col min="9991" max="9991" width="14.8984375" customWidth="1"/>
    <col min="9992" max="9992" width="0" hidden="1" customWidth="1"/>
    <col min="9993" max="9993" width="14.8984375" customWidth="1"/>
    <col min="9994" max="9994" width="0" hidden="1" customWidth="1"/>
    <col min="10240" max="10240" width="10.09765625" bestFit="1" customWidth="1"/>
    <col min="10241" max="10241" width="3.19921875" customWidth="1"/>
    <col min="10242" max="10242" width="5.59765625" bestFit="1" customWidth="1"/>
    <col min="10243" max="10243" width="4.8984375" bestFit="1" customWidth="1"/>
    <col min="10244" max="10244" width="47.8984375" customWidth="1"/>
    <col min="10245" max="10245" width="14.8984375" customWidth="1"/>
    <col min="10246" max="10246" width="0" hidden="1" customWidth="1"/>
    <col min="10247" max="10247" width="14.8984375" customWidth="1"/>
    <col min="10248" max="10248" width="0" hidden="1" customWidth="1"/>
    <col min="10249" max="10249" width="14.8984375" customWidth="1"/>
    <col min="10250" max="10250" width="0" hidden="1" customWidth="1"/>
    <col min="10496" max="10496" width="10.09765625" bestFit="1" customWidth="1"/>
    <col min="10497" max="10497" width="3.19921875" customWidth="1"/>
    <col min="10498" max="10498" width="5.59765625" bestFit="1" customWidth="1"/>
    <col min="10499" max="10499" width="4.8984375" bestFit="1" customWidth="1"/>
    <col min="10500" max="10500" width="47.8984375" customWidth="1"/>
    <col min="10501" max="10501" width="14.8984375" customWidth="1"/>
    <col min="10502" max="10502" width="0" hidden="1" customWidth="1"/>
    <col min="10503" max="10503" width="14.8984375" customWidth="1"/>
    <col min="10504" max="10504" width="0" hidden="1" customWidth="1"/>
    <col min="10505" max="10505" width="14.8984375" customWidth="1"/>
    <col min="10506" max="10506" width="0" hidden="1" customWidth="1"/>
    <col min="10752" max="10752" width="10.09765625" bestFit="1" customWidth="1"/>
    <col min="10753" max="10753" width="3.19921875" customWidth="1"/>
    <col min="10754" max="10754" width="5.59765625" bestFit="1" customWidth="1"/>
    <col min="10755" max="10755" width="4.8984375" bestFit="1" customWidth="1"/>
    <col min="10756" max="10756" width="47.8984375" customWidth="1"/>
    <col min="10757" max="10757" width="14.8984375" customWidth="1"/>
    <col min="10758" max="10758" width="0" hidden="1" customWidth="1"/>
    <col min="10759" max="10759" width="14.8984375" customWidth="1"/>
    <col min="10760" max="10760" width="0" hidden="1" customWidth="1"/>
    <col min="10761" max="10761" width="14.8984375" customWidth="1"/>
    <col min="10762" max="10762" width="0" hidden="1" customWidth="1"/>
    <col min="11008" max="11008" width="10.09765625" bestFit="1" customWidth="1"/>
    <col min="11009" max="11009" width="3.19921875" customWidth="1"/>
    <col min="11010" max="11010" width="5.59765625" bestFit="1" customWidth="1"/>
    <col min="11011" max="11011" width="4.8984375" bestFit="1" customWidth="1"/>
    <col min="11012" max="11012" width="47.8984375" customWidth="1"/>
    <col min="11013" max="11013" width="14.8984375" customWidth="1"/>
    <col min="11014" max="11014" width="0" hidden="1" customWidth="1"/>
    <col min="11015" max="11015" width="14.8984375" customWidth="1"/>
    <col min="11016" max="11016" width="0" hidden="1" customWidth="1"/>
    <col min="11017" max="11017" width="14.8984375" customWidth="1"/>
    <col min="11018" max="11018" width="0" hidden="1" customWidth="1"/>
    <col min="11264" max="11264" width="10.09765625" bestFit="1" customWidth="1"/>
    <col min="11265" max="11265" width="3.19921875" customWidth="1"/>
    <col min="11266" max="11266" width="5.59765625" bestFit="1" customWidth="1"/>
    <col min="11267" max="11267" width="4.8984375" bestFit="1" customWidth="1"/>
    <col min="11268" max="11268" width="47.8984375" customWidth="1"/>
    <col min="11269" max="11269" width="14.8984375" customWidth="1"/>
    <col min="11270" max="11270" width="0" hidden="1" customWidth="1"/>
    <col min="11271" max="11271" width="14.8984375" customWidth="1"/>
    <col min="11272" max="11272" width="0" hidden="1" customWidth="1"/>
    <col min="11273" max="11273" width="14.8984375" customWidth="1"/>
    <col min="11274" max="11274" width="0" hidden="1" customWidth="1"/>
    <col min="11520" max="11520" width="10.09765625" bestFit="1" customWidth="1"/>
    <col min="11521" max="11521" width="3.19921875" customWidth="1"/>
    <col min="11522" max="11522" width="5.59765625" bestFit="1" customWidth="1"/>
    <col min="11523" max="11523" width="4.8984375" bestFit="1" customWidth="1"/>
    <col min="11524" max="11524" width="47.8984375" customWidth="1"/>
    <col min="11525" max="11525" width="14.8984375" customWidth="1"/>
    <col min="11526" max="11526" width="0" hidden="1" customWidth="1"/>
    <col min="11527" max="11527" width="14.8984375" customWidth="1"/>
    <col min="11528" max="11528" width="0" hidden="1" customWidth="1"/>
    <col min="11529" max="11529" width="14.8984375" customWidth="1"/>
    <col min="11530" max="11530" width="0" hidden="1" customWidth="1"/>
    <col min="11776" max="11776" width="10.09765625" bestFit="1" customWidth="1"/>
    <col min="11777" max="11777" width="3.19921875" customWidth="1"/>
    <col min="11778" max="11778" width="5.59765625" bestFit="1" customWidth="1"/>
    <col min="11779" max="11779" width="4.8984375" bestFit="1" customWidth="1"/>
    <col min="11780" max="11780" width="47.8984375" customWidth="1"/>
    <col min="11781" max="11781" width="14.8984375" customWidth="1"/>
    <col min="11782" max="11782" width="0" hidden="1" customWidth="1"/>
    <col min="11783" max="11783" width="14.8984375" customWidth="1"/>
    <col min="11784" max="11784" width="0" hidden="1" customWidth="1"/>
    <col min="11785" max="11785" width="14.8984375" customWidth="1"/>
    <col min="11786" max="11786" width="0" hidden="1" customWidth="1"/>
    <col min="12032" max="12032" width="10.09765625" bestFit="1" customWidth="1"/>
    <col min="12033" max="12033" width="3.19921875" customWidth="1"/>
    <col min="12034" max="12034" width="5.59765625" bestFit="1" customWidth="1"/>
    <col min="12035" max="12035" width="4.8984375" bestFit="1" customWidth="1"/>
    <col min="12036" max="12036" width="47.8984375" customWidth="1"/>
    <col min="12037" max="12037" width="14.8984375" customWidth="1"/>
    <col min="12038" max="12038" width="0" hidden="1" customWidth="1"/>
    <col min="12039" max="12039" width="14.8984375" customWidth="1"/>
    <col min="12040" max="12040" width="0" hidden="1" customWidth="1"/>
    <col min="12041" max="12041" width="14.8984375" customWidth="1"/>
    <col min="12042" max="12042" width="0" hidden="1" customWidth="1"/>
    <col min="12288" max="12288" width="10.09765625" bestFit="1" customWidth="1"/>
    <col min="12289" max="12289" width="3.19921875" customWidth="1"/>
    <col min="12290" max="12290" width="5.59765625" bestFit="1" customWidth="1"/>
    <col min="12291" max="12291" width="4.8984375" bestFit="1" customWidth="1"/>
    <col min="12292" max="12292" width="47.8984375" customWidth="1"/>
    <col min="12293" max="12293" width="14.8984375" customWidth="1"/>
    <col min="12294" max="12294" width="0" hidden="1" customWidth="1"/>
    <col min="12295" max="12295" width="14.8984375" customWidth="1"/>
    <col min="12296" max="12296" width="0" hidden="1" customWidth="1"/>
    <col min="12297" max="12297" width="14.8984375" customWidth="1"/>
    <col min="12298" max="12298" width="0" hidden="1" customWidth="1"/>
    <col min="12544" max="12544" width="10.09765625" bestFit="1" customWidth="1"/>
    <col min="12545" max="12545" width="3.19921875" customWidth="1"/>
    <col min="12546" max="12546" width="5.59765625" bestFit="1" customWidth="1"/>
    <col min="12547" max="12547" width="4.8984375" bestFit="1" customWidth="1"/>
    <col min="12548" max="12548" width="47.8984375" customWidth="1"/>
    <col min="12549" max="12549" width="14.8984375" customWidth="1"/>
    <col min="12550" max="12550" width="0" hidden="1" customWidth="1"/>
    <col min="12551" max="12551" width="14.8984375" customWidth="1"/>
    <col min="12552" max="12552" width="0" hidden="1" customWidth="1"/>
    <col min="12553" max="12553" width="14.8984375" customWidth="1"/>
    <col min="12554" max="12554" width="0" hidden="1" customWidth="1"/>
    <col min="12800" max="12800" width="10.09765625" bestFit="1" customWidth="1"/>
    <col min="12801" max="12801" width="3.19921875" customWidth="1"/>
    <col min="12802" max="12802" width="5.59765625" bestFit="1" customWidth="1"/>
    <col min="12803" max="12803" width="4.8984375" bestFit="1" customWidth="1"/>
    <col min="12804" max="12804" width="47.8984375" customWidth="1"/>
    <col min="12805" max="12805" width="14.8984375" customWidth="1"/>
    <col min="12806" max="12806" width="0" hidden="1" customWidth="1"/>
    <col min="12807" max="12807" width="14.8984375" customWidth="1"/>
    <col min="12808" max="12808" width="0" hidden="1" customWidth="1"/>
    <col min="12809" max="12809" width="14.8984375" customWidth="1"/>
    <col min="12810" max="12810" width="0" hidden="1" customWidth="1"/>
    <col min="13056" max="13056" width="10.09765625" bestFit="1" customWidth="1"/>
    <col min="13057" max="13057" width="3.19921875" customWidth="1"/>
    <col min="13058" max="13058" width="5.59765625" bestFit="1" customWidth="1"/>
    <col min="13059" max="13059" width="4.8984375" bestFit="1" customWidth="1"/>
    <col min="13060" max="13060" width="47.8984375" customWidth="1"/>
    <col min="13061" max="13061" width="14.8984375" customWidth="1"/>
    <col min="13062" max="13062" width="0" hidden="1" customWidth="1"/>
    <col min="13063" max="13063" width="14.8984375" customWidth="1"/>
    <col min="13064" max="13064" width="0" hidden="1" customWidth="1"/>
    <col min="13065" max="13065" width="14.8984375" customWidth="1"/>
    <col min="13066" max="13066" width="0" hidden="1" customWidth="1"/>
    <col min="13312" max="13312" width="10.09765625" bestFit="1" customWidth="1"/>
    <col min="13313" max="13313" width="3.19921875" customWidth="1"/>
    <col min="13314" max="13314" width="5.59765625" bestFit="1" customWidth="1"/>
    <col min="13315" max="13315" width="4.8984375" bestFit="1" customWidth="1"/>
    <col min="13316" max="13316" width="47.8984375" customWidth="1"/>
    <col min="13317" max="13317" width="14.8984375" customWidth="1"/>
    <col min="13318" max="13318" width="0" hidden="1" customWidth="1"/>
    <col min="13319" max="13319" width="14.8984375" customWidth="1"/>
    <col min="13320" max="13320" width="0" hidden="1" customWidth="1"/>
    <col min="13321" max="13321" width="14.8984375" customWidth="1"/>
    <col min="13322" max="13322" width="0" hidden="1" customWidth="1"/>
    <col min="13568" max="13568" width="10.09765625" bestFit="1" customWidth="1"/>
    <col min="13569" max="13569" width="3.19921875" customWidth="1"/>
    <col min="13570" max="13570" width="5.59765625" bestFit="1" customWidth="1"/>
    <col min="13571" max="13571" width="4.8984375" bestFit="1" customWidth="1"/>
    <col min="13572" max="13572" width="47.8984375" customWidth="1"/>
    <col min="13573" max="13573" width="14.8984375" customWidth="1"/>
    <col min="13574" max="13574" width="0" hidden="1" customWidth="1"/>
    <col min="13575" max="13575" width="14.8984375" customWidth="1"/>
    <col min="13576" max="13576" width="0" hidden="1" customWidth="1"/>
    <col min="13577" max="13577" width="14.8984375" customWidth="1"/>
    <col min="13578" max="13578" width="0" hidden="1" customWidth="1"/>
    <col min="13824" max="13824" width="10.09765625" bestFit="1" customWidth="1"/>
    <col min="13825" max="13825" width="3.19921875" customWidth="1"/>
    <col min="13826" max="13826" width="5.59765625" bestFit="1" customWidth="1"/>
    <col min="13827" max="13827" width="4.8984375" bestFit="1" customWidth="1"/>
    <col min="13828" max="13828" width="47.8984375" customWidth="1"/>
    <col min="13829" max="13829" width="14.8984375" customWidth="1"/>
    <col min="13830" max="13830" width="0" hidden="1" customWidth="1"/>
    <col min="13831" max="13831" width="14.8984375" customWidth="1"/>
    <col min="13832" max="13832" width="0" hidden="1" customWidth="1"/>
    <col min="13833" max="13833" width="14.8984375" customWidth="1"/>
    <col min="13834" max="13834" width="0" hidden="1" customWidth="1"/>
    <col min="14080" max="14080" width="10.09765625" bestFit="1" customWidth="1"/>
    <col min="14081" max="14081" width="3.19921875" customWidth="1"/>
    <col min="14082" max="14082" width="5.59765625" bestFit="1" customWidth="1"/>
    <col min="14083" max="14083" width="4.8984375" bestFit="1" customWidth="1"/>
    <col min="14084" max="14084" width="47.8984375" customWidth="1"/>
    <col min="14085" max="14085" width="14.8984375" customWidth="1"/>
    <col min="14086" max="14086" width="0" hidden="1" customWidth="1"/>
    <col min="14087" max="14087" width="14.8984375" customWidth="1"/>
    <col min="14088" max="14088" width="0" hidden="1" customWidth="1"/>
    <col min="14089" max="14089" width="14.8984375" customWidth="1"/>
    <col min="14090" max="14090" width="0" hidden="1" customWidth="1"/>
    <col min="14336" max="14336" width="10.09765625" bestFit="1" customWidth="1"/>
    <col min="14337" max="14337" width="3.19921875" customWidth="1"/>
    <col min="14338" max="14338" width="5.59765625" bestFit="1" customWidth="1"/>
    <col min="14339" max="14339" width="4.8984375" bestFit="1" customWidth="1"/>
    <col min="14340" max="14340" width="47.8984375" customWidth="1"/>
    <col min="14341" max="14341" width="14.8984375" customWidth="1"/>
    <col min="14342" max="14342" width="0" hidden="1" customWidth="1"/>
    <col min="14343" max="14343" width="14.8984375" customWidth="1"/>
    <col min="14344" max="14344" width="0" hidden="1" customWidth="1"/>
    <col min="14345" max="14345" width="14.8984375" customWidth="1"/>
    <col min="14346" max="14346" width="0" hidden="1" customWidth="1"/>
    <col min="14592" max="14592" width="10.09765625" bestFit="1" customWidth="1"/>
    <col min="14593" max="14593" width="3.19921875" customWidth="1"/>
    <col min="14594" max="14594" width="5.59765625" bestFit="1" customWidth="1"/>
    <col min="14595" max="14595" width="4.8984375" bestFit="1" customWidth="1"/>
    <col min="14596" max="14596" width="47.8984375" customWidth="1"/>
    <col min="14597" max="14597" width="14.8984375" customWidth="1"/>
    <col min="14598" max="14598" width="0" hidden="1" customWidth="1"/>
    <col min="14599" max="14599" width="14.8984375" customWidth="1"/>
    <col min="14600" max="14600" width="0" hidden="1" customWidth="1"/>
    <col min="14601" max="14601" width="14.8984375" customWidth="1"/>
    <col min="14602" max="14602" width="0" hidden="1" customWidth="1"/>
    <col min="14848" max="14848" width="10.09765625" bestFit="1" customWidth="1"/>
    <col min="14849" max="14849" width="3.19921875" customWidth="1"/>
    <col min="14850" max="14850" width="5.59765625" bestFit="1" customWidth="1"/>
    <col min="14851" max="14851" width="4.8984375" bestFit="1" customWidth="1"/>
    <col min="14852" max="14852" width="47.8984375" customWidth="1"/>
    <col min="14853" max="14853" width="14.8984375" customWidth="1"/>
    <col min="14854" max="14854" width="0" hidden="1" customWidth="1"/>
    <col min="14855" max="14855" width="14.8984375" customWidth="1"/>
    <col min="14856" max="14856" width="0" hidden="1" customWidth="1"/>
    <col min="14857" max="14857" width="14.8984375" customWidth="1"/>
    <col min="14858" max="14858" width="0" hidden="1" customWidth="1"/>
    <col min="15104" max="15104" width="10.09765625" bestFit="1" customWidth="1"/>
    <col min="15105" max="15105" width="3.19921875" customWidth="1"/>
    <col min="15106" max="15106" width="5.59765625" bestFit="1" customWidth="1"/>
    <col min="15107" max="15107" width="4.8984375" bestFit="1" customWidth="1"/>
    <col min="15108" max="15108" width="47.8984375" customWidth="1"/>
    <col min="15109" max="15109" width="14.8984375" customWidth="1"/>
    <col min="15110" max="15110" width="0" hidden="1" customWidth="1"/>
    <col min="15111" max="15111" width="14.8984375" customWidth="1"/>
    <col min="15112" max="15112" width="0" hidden="1" customWidth="1"/>
    <col min="15113" max="15113" width="14.8984375" customWidth="1"/>
    <col min="15114" max="15114" width="0" hidden="1" customWidth="1"/>
    <col min="15360" max="15360" width="10.09765625" bestFit="1" customWidth="1"/>
    <col min="15361" max="15361" width="3.19921875" customWidth="1"/>
    <col min="15362" max="15362" width="5.59765625" bestFit="1" customWidth="1"/>
    <col min="15363" max="15363" width="4.8984375" bestFit="1" customWidth="1"/>
    <col min="15364" max="15364" width="47.8984375" customWidth="1"/>
    <col min="15365" max="15365" width="14.8984375" customWidth="1"/>
    <col min="15366" max="15366" width="0" hidden="1" customWidth="1"/>
    <col min="15367" max="15367" width="14.8984375" customWidth="1"/>
    <col min="15368" max="15368" width="0" hidden="1" customWidth="1"/>
    <col min="15369" max="15369" width="14.8984375" customWidth="1"/>
    <col min="15370" max="15370" width="0" hidden="1" customWidth="1"/>
    <col min="15616" max="15616" width="10.09765625" bestFit="1" customWidth="1"/>
    <col min="15617" max="15617" width="3.19921875" customWidth="1"/>
    <col min="15618" max="15618" width="5.59765625" bestFit="1" customWidth="1"/>
    <col min="15619" max="15619" width="4.8984375" bestFit="1" customWidth="1"/>
    <col min="15620" max="15620" width="47.8984375" customWidth="1"/>
    <col min="15621" max="15621" width="14.8984375" customWidth="1"/>
    <col min="15622" max="15622" width="0" hidden="1" customWidth="1"/>
    <col min="15623" max="15623" width="14.8984375" customWidth="1"/>
    <col min="15624" max="15624" width="0" hidden="1" customWidth="1"/>
    <col min="15625" max="15625" width="14.8984375" customWidth="1"/>
    <col min="15626" max="15626" width="0" hidden="1" customWidth="1"/>
    <col min="15872" max="15872" width="10.09765625" bestFit="1" customWidth="1"/>
    <col min="15873" max="15873" width="3.19921875" customWidth="1"/>
    <col min="15874" max="15874" width="5.59765625" bestFit="1" customWidth="1"/>
    <col min="15875" max="15875" width="4.8984375" bestFit="1" customWidth="1"/>
    <col min="15876" max="15876" width="47.8984375" customWidth="1"/>
    <col min="15877" max="15877" width="14.8984375" customWidth="1"/>
    <col min="15878" max="15878" width="0" hidden="1" customWidth="1"/>
    <col min="15879" max="15879" width="14.8984375" customWidth="1"/>
    <col min="15880" max="15880" width="0" hidden="1" customWidth="1"/>
    <col min="15881" max="15881" width="14.8984375" customWidth="1"/>
    <col min="15882" max="15882" width="0" hidden="1" customWidth="1"/>
    <col min="16128" max="16128" width="10.09765625" bestFit="1" customWidth="1"/>
    <col min="16129" max="16129" width="3.19921875" customWidth="1"/>
    <col min="16130" max="16130" width="5.59765625" bestFit="1" customWidth="1"/>
    <col min="16131" max="16131" width="4.8984375" bestFit="1" customWidth="1"/>
    <col min="16132" max="16132" width="47.8984375" customWidth="1"/>
    <col min="16133" max="16133" width="14.8984375" customWidth="1"/>
    <col min="16134" max="16134" width="0" hidden="1" customWidth="1"/>
    <col min="16135" max="16135" width="14.8984375" customWidth="1"/>
    <col min="16136" max="16136" width="0" hidden="1" customWidth="1"/>
    <col min="16137" max="16137" width="14.8984375" customWidth="1"/>
    <col min="16138" max="16138" width="0" hidden="1" customWidth="1"/>
  </cols>
  <sheetData>
    <row r="1" spans="1:11" ht="14.25" hidden="1" customHeight="1" x14ac:dyDescent="0.3">
      <c r="A1" s="1"/>
      <c r="B1" s="2"/>
      <c r="C1" s="2"/>
      <c r="D1" s="3"/>
      <c r="E1" s="4"/>
      <c r="F1" s="4"/>
      <c r="G1" s="5"/>
      <c r="H1" s="5"/>
      <c r="I1" s="5"/>
    </row>
    <row r="2" spans="1:11" x14ac:dyDescent="0.3">
      <c r="A2" s="7"/>
      <c r="B2" s="7"/>
      <c r="C2" s="7"/>
      <c r="D2" s="7"/>
      <c r="E2" s="8"/>
      <c r="F2" s="8"/>
      <c r="I2" s="9" t="s">
        <v>108</v>
      </c>
    </row>
    <row r="3" spans="1:11" x14ac:dyDescent="0.3">
      <c r="A3" s="7"/>
      <c r="B3" s="7"/>
      <c r="C3" s="7"/>
      <c r="D3" s="7"/>
      <c r="E3" s="8"/>
      <c r="F3" s="8"/>
      <c r="I3" s="9" t="s">
        <v>200</v>
      </c>
    </row>
    <row r="4" spans="1:11" ht="14.4" customHeight="1" x14ac:dyDescent="0.3">
      <c r="A4" s="7"/>
      <c r="B4" s="7"/>
      <c r="C4" s="7"/>
      <c r="D4" s="7"/>
      <c r="E4" s="106" t="s">
        <v>201</v>
      </c>
      <c r="F4" s="106"/>
      <c r="G4" s="106"/>
      <c r="H4" s="106"/>
      <c r="I4" s="106"/>
    </row>
    <row r="5" spans="1:11" x14ac:dyDescent="0.3">
      <c r="A5" s="7"/>
      <c r="B5" s="7"/>
      <c r="C5" s="7"/>
      <c r="D5" s="7"/>
      <c r="E5" s="8"/>
      <c r="F5" s="8"/>
      <c r="I5" s="9" t="s">
        <v>202</v>
      </c>
    </row>
    <row r="6" spans="1:11" x14ac:dyDescent="0.3">
      <c r="A6" s="7"/>
      <c r="B6" s="7"/>
      <c r="C6" s="7"/>
      <c r="D6" s="7"/>
      <c r="E6" s="8"/>
      <c r="F6" s="106" t="s">
        <v>271</v>
      </c>
      <c r="G6" s="106"/>
      <c r="H6" s="106"/>
      <c r="I6" s="106"/>
    </row>
    <row r="8" spans="1:11" ht="34.700000000000003" customHeight="1" x14ac:dyDescent="0.3">
      <c r="A8" s="107" t="s">
        <v>272</v>
      </c>
      <c r="B8" s="107"/>
      <c r="C8" s="107"/>
      <c r="D8" s="107"/>
      <c r="E8" s="107"/>
      <c r="F8" s="107"/>
      <c r="G8" s="107"/>
      <c r="H8" s="107"/>
      <c r="I8" s="107"/>
    </row>
    <row r="9" spans="1:11" x14ac:dyDescent="0.3">
      <c r="I9" s="11" t="s">
        <v>263</v>
      </c>
    </row>
    <row r="10" spans="1:11" ht="39.35" customHeight="1" x14ac:dyDescent="0.3">
      <c r="A10" s="108" t="s">
        <v>0</v>
      </c>
      <c r="B10" s="108"/>
      <c r="C10" s="108"/>
      <c r="D10" s="108"/>
      <c r="E10" s="12" t="s">
        <v>1</v>
      </c>
      <c r="F10" s="13" t="s">
        <v>273</v>
      </c>
      <c r="G10" s="13" t="s">
        <v>203</v>
      </c>
      <c r="H10" s="13" t="s">
        <v>236</v>
      </c>
      <c r="I10" s="13" t="s">
        <v>274</v>
      </c>
      <c r="J10" s="13" t="s">
        <v>140</v>
      </c>
    </row>
    <row r="11" spans="1:11" s="18" customFormat="1" ht="52.7" hidden="1" customHeight="1" x14ac:dyDescent="0.25">
      <c r="A11" s="14" t="s">
        <v>2</v>
      </c>
      <c r="B11" s="14" t="s">
        <v>3</v>
      </c>
      <c r="C11" s="14" t="s">
        <v>4</v>
      </c>
      <c r="D11" s="14" t="s">
        <v>5</v>
      </c>
      <c r="E11" s="15" t="s">
        <v>6</v>
      </c>
      <c r="F11" s="15"/>
      <c r="G11" s="16" t="s">
        <v>7</v>
      </c>
      <c r="H11" s="17" t="s">
        <v>8</v>
      </c>
      <c r="I11" s="17" t="s">
        <v>9</v>
      </c>
      <c r="J11" s="17" t="s">
        <v>10</v>
      </c>
    </row>
    <row r="12" spans="1:11" s="23" customFormat="1" ht="67.7" hidden="1" customHeight="1" x14ac:dyDescent="0.25">
      <c r="A12" s="19" t="s">
        <v>0</v>
      </c>
      <c r="B12" s="19" t="s">
        <v>11</v>
      </c>
      <c r="C12" s="19" t="s">
        <v>12</v>
      </c>
      <c r="D12" s="19" t="s">
        <v>13</v>
      </c>
      <c r="E12" s="20" t="s">
        <v>14</v>
      </c>
      <c r="F12" s="20"/>
      <c r="G12" s="21" t="s">
        <v>15</v>
      </c>
      <c r="H12" s="22" t="s">
        <v>16</v>
      </c>
      <c r="I12" s="22" t="s">
        <v>17</v>
      </c>
      <c r="J12" s="22" t="s">
        <v>18</v>
      </c>
    </row>
    <row r="13" spans="1:11" s="25" customFormat="1" ht="17.3" hidden="1" customHeight="1" x14ac:dyDescent="0.25">
      <c r="A13" s="35" t="s">
        <v>19</v>
      </c>
      <c r="B13" s="29" t="s">
        <v>20</v>
      </c>
      <c r="C13" s="29" t="s">
        <v>21</v>
      </c>
      <c r="D13" s="30" t="s">
        <v>22</v>
      </c>
      <c r="E13" s="31"/>
      <c r="F13" s="31"/>
      <c r="G13" s="36">
        <v>1282474.6000000001</v>
      </c>
      <c r="H13" s="36">
        <v>1320340.3999999999</v>
      </c>
      <c r="I13" s="36">
        <v>1342470.6</v>
      </c>
      <c r="J13" s="24">
        <v>1430963</v>
      </c>
    </row>
    <row r="14" spans="1:11" s="25" customFormat="1" x14ac:dyDescent="0.3">
      <c r="A14" s="37" t="s">
        <v>23</v>
      </c>
      <c r="B14" s="37" t="s">
        <v>20</v>
      </c>
      <c r="C14" s="37" t="s">
        <v>21</v>
      </c>
      <c r="D14" s="37" t="s">
        <v>22</v>
      </c>
      <c r="E14" s="38" t="s">
        <v>24</v>
      </c>
      <c r="F14" s="39">
        <f>F15+F23+F28+F34+F38+F40+F43+F48+F54+F58+F62+F83</f>
        <v>1027887000</v>
      </c>
      <c r="G14" s="63">
        <f>G15+G23+G28+G34+G38+G40+G43+G48+G54+G58+G62+G83</f>
        <v>1082921000</v>
      </c>
      <c r="H14" s="63">
        <f>H15+H23+H28+H34+H38+H40+H43+H48+H54+H58+H62+H83</f>
        <v>1152223000</v>
      </c>
      <c r="I14" s="63">
        <f>I15+I23+I28+I34+I38+I40+I43+I48+I54+I58+I62+I83</f>
        <v>1236923000</v>
      </c>
      <c r="J14" s="33">
        <f>J15+J23+J28+J39+J43+J45+J48+J54+J62+J83+J88</f>
        <v>557159</v>
      </c>
    </row>
    <row r="15" spans="1:11" s="25" customFormat="1" x14ac:dyDescent="0.3">
      <c r="A15" s="37" t="s">
        <v>25</v>
      </c>
      <c r="B15" s="37" t="s">
        <v>20</v>
      </c>
      <c r="C15" s="37" t="s">
        <v>21</v>
      </c>
      <c r="D15" s="37" t="s">
        <v>22</v>
      </c>
      <c r="E15" s="38" t="s">
        <v>26</v>
      </c>
      <c r="F15" s="39">
        <f>SUM(F16:F22)</f>
        <v>750496000</v>
      </c>
      <c r="G15" s="89">
        <f>SUM(G16:G22)</f>
        <v>829657000</v>
      </c>
      <c r="H15" s="89">
        <f>SUM(H16:H22)</f>
        <v>893541000</v>
      </c>
      <c r="I15" s="89">
        <f>SUM(I16:I22)</f>
        <v>954302000</v>
      </c>
      <c r="J15" s="33">
        <f t="shared" ref="J15" si="0">J16+J17+J18+J19</f>
        <v>557159</v>
      </c>
    </row>
    <row r="16" spans="1:11" ht="60.5" x14ac:dyDescent="0.3">
      <c r="A16" s="46" t="s">
        <v>27</v>
      </c>
      <c r="B16" s="46" t="s">
        <v>28</v>
      </c>
      <c r="C16" s="46" t="s">
        <v>21</v>
      </c>
      <c r="D16" s="46" t="s">
        <v>29</v>
      </c>
      <c r="E16" s="43" t="s">
        <v>30</v>
      </c>
      <c r="F16" s="86">
        <v>723186000</v>
      </c>
      <c r="G16" s="86">
        <v>799121000</v>
      </c>
      <c r="H16" s="86">
        <v>860653000</v>
      </c>
      <c r="I16" s="86">
        <v>919177000</v>
      </c>
      <c r="J16" s="34">
        <v>549465</v>
      </c>
      <c r="K16" s="86"/>
    </row>
    <row r="17" spans="1:10" ht="84.7" x14ac:dyDescent="0.3">
      <c r="A17" s="46" t="s">
        <v>31</v>
      </c>
      <c r="B17" s="46" t="s">
        <v>28</v>
      </c>
      <c r="C17" s="46" t="s">
        <v>21</v>
      </c>
      <c r="D17" s="46" t="s">
        <v>29</v>
      </c>
      <c r="E17" s="43" t="s">
        <v>32</v>
      </c>
      <c r="F17" s="86">
        <v>3755000</v>
      </c>
      <c r="G17" s="86">
        <v>4149000</v>
      </c>
      <c r="H17" s="86">
        <v>4468000</v>
      </c>
      <c r="I17" s="86">
        <v>4772000</v>
      </c>
      <c r="J17" s="34">
        <v>4783</v>
      </c>
    </row>
    <row r="18" spans="1:10" ht="36.299999999999997" x14ac:dyDescent="0.3">
      <c r="A18" s="46" t="s">
        <v>33</v>
      </c>
      <c r="B18" s="46" t="s">
        <v>28</v>
      </c>
      <c r="C18" s="46" t="s">
        <v>21</v>
      </c>
      <c r="D18" s="46" t="s">
        <v>29</v>
      </c>
      <c r="E18" s="43" t="s">
        <v>34</v>
      </c>
      <c r="F18" s="86">
        <v>9528000</v>
      </c>
      <c r="G18" s="86">
        <v>10788000</v>
      </c>
      <c r="H18" s="86">
        <v>11618000</v>
      </c>
      <c r="I18" s="86">
        <v>12408000</v>
      </c>
      <c r="J18" s="34">
        <v>2614</v>
      </c>
    </row>
    <row r="19" spans="1:10" ht="59.05" customHeight="1" x14ac:dyDescent="0.3">
      <c r="A19" s="46" t="s">
        <v>35</v>
      </c>
      <c r="B19" s="46" t="s">
        <v>28</v>
      </c>
      <c r="C19" s="46" t="s">
        <v>21</v>
      </c>
      <c r="D19" s="46" t="s">
        <v>29</v>
      </c>
      <c r="E19" s="43" t="s">
        <v>36</v>
      </c>
      <c r="F19" s="86">
        <v>2953000</v>
      </c>
      <c r="G19" s="86">
        <v>3319000</v>
      </c>
      <c r="H19" s="86">
        <v>3575000</v>
      </c>
      <c r="I19" s="86">
        <v>3818000</v>
      </c>
      <c r="J19" s="34">
        <v>297</v>
      </c>
    </row>
    <row r="20" spans="1:10" ht="72.599999999999994" x14ac:dyDescent="0.3">
      <c r="A20" s="46" t="s">
        <v>204</v>
      </c>
      <c r="B20" s="46" t="s">
        <v>28</v>
      </c>
      <c r="C20" s="46" t="s">
        <v>21</v>
      </c>
      <c r="D20" s="46" t="s">
        <v>29</v>
      </c>
      <c r="E20" s="43" t="s">
        <v>205</v>
      </c>
      <c r="F20" s="86">
        <v>6645000</v>
      </c>
      <c r="G20" s="86">
        <v>7469000</v>
      </c>
      <c r="H20" s="86">
        <v>8044000</v>
      </c>
      <c r="I20" s="86">
        <v>8591000</v>
      </c>
      <c r="J20" s="45"/>
    </row>
    <row r="21" spans="1:10" s="47" customFormat="1" ht="36.299999999999997" x14ac:dyDescent="0.3">
      <c r="A21" s="64" t="s">
        <v>237</v>
      </c>
      <c r="B21" s="64" t="s">
        <v>28</v>
      </c>
      <c r="C21" s="64" t="s">
        <v>21</v>
      </c>
      <c r="D21" s="64" t="s">
        <v>29</v>
      </c>
      <c r="E21" s="81" t="s">
        <v>238</v>
      </c>
      <c r="F21" s="86">
        <v>2953000</v>
      </c>
      <c r="G21" s="86">
        <v>3319000</v>
      </c>
      <c r="H21" s="86">
        <v>3575000</v>
      </c>
      <c r="I21" s="86">
        <v>3818000</v>
      </c>
      <c r="J21" s="45"/>
    </row>
    <row r="22" spans="1:10" s="47" customFormat="1" ht="48.4" x14ac:dyDescent="0.3">
      <c r="A22" s="90" t="s">
        <v>275</v>
      </c>
      <c r="B22" s="90" t="s">
        <v>28</v>
      </c>
      <c r="C22" s="90" t="s">
        <v>21</v>
      </c>
      <c r="D22" s="90" t="s">
        <v>29</v>
      </c>
      <c r="E22" s="92" t="s">
        <v>276</v>
      </c>
      <c r="F22" s="86">
        <v>1476000</v>
      </c>
      <c r="G22" s="86">
        <v>1492000</v>
      </c>
      <c r="H22" s="86">
        <v>1608000</v>
      </c>
      <c r="I22" s="86">
        <v>1718000</v>
      </c>
      <c r="J22" s="45"/>
    </row>
    <row r="23" spans="1:10" s="25" customFormat="1" ht="24.2" x14ac:dyDescent="0.3">
      <c r="A23" s="37" t="s">
        <v>37</v>
      </c>
      <c r="B23" s="37" t="s">
        <v>20</v>
      </c>
      <c r="C23" s="37" t="s">
        <v>21</v>
      </c>
      <c r="D23" s="37" t="s">
        <v>22</v>
      </c>
      <c r="E23" s="82" t="s">
        <v>38</v>
      </c>
      <c r="F23" s="41">
        <f>F24+F25+F26+F27</f>
        <v>57977000</v>
      </c>
      <c r="G23" s="41">
        <f>G24+G25+G26+G27</f>
        <v>63281000</v>
      </c>
      <c r="H23" s="41">
        <f>H24+H25+H26+H27</f>
        <v>65292000</v>
      </c>
      <c r="I23" s="41">
        <f>I24+I25+I26+I27</f>
        <v>85694000</v>
      </c>
      <c r="J23" s="26"/>
    </row>
    <row r="24" spans="1:10" ht="70.7" customHeight="1" x14ac:dyDescent="0.3">
      <c r="A24" s="40" t="s">
        <v>39</v>
      </c>
      <c r="B24" s="40" t="s">
        <v>28</v>
      </c>
      <c r="C24" s="40" t="s">
        <v>21</v>
      </c>
      <c r="D24" s="40" t="s">
        <v>29</v>
      </c>
      <c r="E24" s="43" t="s">
        <v>141</v>
      </c>
      <c r="F24" s="86">
        <v>30237000</v>
      </c>
      <c r="G24" s="86">
        <v>33121000</v>
      </c>
      <c r="H24" s="86">
        <v>34183000</v>
      </c>
      <c r="I24" s="86">
        <v>44796000</v>
      </c>
    </row>
    <row r="25" spans="1:10" ht="81.400000000000006" customHeight="1" x14ac:dyDescent="0.3">
      <c r="A25" s="40" t="s">
        <v>40</v>
      </c>
      <c r="B25" s="40" t="s">
        <v>28</v>
      </c>
      <c r="C25" s="40" t="s">
        <v>21</v>
      </c>
      <c r="D25" s="40" t="s">
        <v>29</v>
      </c>
      <c r="E25" s="43" t="s">
        <v>142</v>
      </c>
      <c r="F25" s="86">
        <v>144000</v>
      </c>
      <c r="G25" s="86">
        <v>147000</v>
      </c>
      <c r="H25" s="86">
        <v>158000</v>
      </c>
      <c r="I25" s="86">
        <v>208000</v>
      </c>
    </row>
    <row r="26" spans="1:10" ht="71.75" customHeight="1" x14ac:dyDescent="0.3">
      <c r="A26" s="40" t="s">
        <v>41</v>
      </c>
      <c r="B26" s="40" t="s">
        <v>28</v>
      </c>
      <c r="C26" s="40" t="s">
        <v>21</v>
      </c>
      <c r="D26" s="40" t="s">
        <v>29</v>
      </c>
      <c r="E26" s="43" t="s">
        <v>143</v>
      </c>
      <c r="F26" s="86">
        <v>31353000</v>
      </c>
      <c r="G26" s="86">
        <v>33363000</v>
      </c>
      <c r="H26" s="86">
        <v>34351000</v>
      </c>
      <c r="I26" s="86">
        <v>44980000</v>
      </c>
    </row>
    <row r="27" spans="1:10" ht="71.75" customHeight="1" x14ac:dyDescent="0.3">
      <c r="A27" s="40" t="s">
        <v>42</v>
      </c>
      <c r="B27" s="40" t="s">
        <v>28</v>
      </c>
      <c r="C27" s="40" t="s">
        <v>21</v>
      </c>
      <c r="D27" s="40" t="s">
        <v>29</v>
      </c>
      <c r="E27" s="43" t="s">
        <v>144</v>
      </c>
      <c r="F27" s="86">
        <v>-3757000</v>
      </c>
      <c r="G27" s="86">
        <v>-3350000</v>
      </c>
      <c r="H27" s="86">
        <v>-3400000</v>
      </c>
      <c r="I27" s="86">
        <v>-4290000</v>
      </c>
    </row>
    <row r="28" spans="1:10" s="25" customFormat="1" x14ac:dyDescent="0.3">
      <c r="A28" s="37" t="s">
        <v>43</v>
      </c>
      <c r="B28" s="37" t="s">
        <v>20</v>
      </c>
      <c r="C28" s="37" t="s">
        <v>21</v>
      </c>
      <c r="D28" s="37" t="s">
        <v>22</v>
      </c>
      <c r="E28" s="82" t="s">
        <v>44</v>
      </c>
      <c r="F28" s="39">
        <f>SUM(F29:F33)</f>
        <v>41069000</v>
      </c>
      <c r="G28" s="39">
        <f>SUM(G29:G33)</f>
        <v>42941000</v>
      </c>
      <c r="H28" s="39">
        <f>SUM(H29:H33)</f>
        <v>44652000</v>
      </c>
      <c r="I28" s="39">
        <f>SUM(I29:I33)</f>
        <v>46426000</v>
      </c>
      <c r="J28" s="26"/>
    </row>
    <row r="29" spans="1:10" s="25" customFormat="1" ht="24.2" x14ac:dyDescent="0.3">
      <c r="A29" s="40" t="s">
        <v>206</v>
      </c>
      <c r="B29" s="40" t="s">
        <v>20</v>
      </c>
      <c r="C29" s="40" t="s">
        <v>21</v>
      </c>
      <c r="D29" s="40" t="s">
        <v>29</v>
      </c>
      <c r="E29" s="81" t="s">
        <v>249</v>
      </c>
      <c r="F29" s="86">
        <v>21144000</v>
      </c>
      <c r="G29" s="86">
        <v>21546000</v>
      </c>
      <c r="H29" s="86">
        <v>22408000</v>
      </c>
      <c r="I29" s="86">
        <v>23304000</v>
      </c>
      <c r="J29" s="26"/>
    </row>
    <row r="30" spans="1:10" ht="25.65" customHeight="1" x14ac:dyDescent="0.3">
      <c r="A30" s="40" t="s">
        <v>207</v>
      </c>
      <c r="B30" s="40" t="s">
        <v>45</v>
      </c>
      <c r="C30" s="40" t="s">
        <v>21</v>
      </c>
      <c r="D30" s="40" t="s">
        <v>29</v>
      </c>
      <c r="E30" s="43" t="s">
        <v>208</v>
      </c>
      <c r="F30" s="86">
        <v>7584000</v>
      </c>
      <c r="G30" s="86">
        <v>7735000</v>
      </c>
      <c r="H30" s="86">
        <v>8044000</v>
      </c>
      <c r="I30" s="86">
        <v>8366000</v>
      </c>
    </row>
    <row r="31" spans="1:10" s="87" customFormat="1" ht="25.65" customHeight="1" x14ac:dyDescent="0.3">
      <c r="A31" s="95" t="s">
        <v>277</v>
      </c>
      <c r="B31" s="95" t="s">
        <v>45</v>
      </c>
      <c r="C31" s="95" t="s">
        <v>21</v>
      </c>
      <c r="D31" s="95" t="s">
        <v>29</v>
      </c>
      <c r="E31" s="97" t="s">
        <v>278</v>
      </c>
      <c r="F31" s="91">
        <v>18000</v>
      </c>
      <c r="G31" s="91">
        <v>0</v>
      </c>
      <c r="H31" s="91">
        <v>0</v>
      </c>
      <c r="I31" s="91">
        <v>0</v>
      </c>
      <c r="J31" s="88"/>
    </row>
    <row r="32" spans="1:10" x14ac:dyDescent="0.3">
      <c r="A32" s="40" t="s">
        <v>46</v>
      </c>
      <c r="B32" s="40" t="s">
        <v>28</v>
      </c>
      <c r="C32" s="40" t="s">
        <v>21</v>
      </c>
      <c r="D32" s="40" t="s">
        <v>29</v>
      </c>
      <c r="E32" s="43" t="s">
        <v>47</v>
      </c>
      <c r="F32" s="86">
        <v>5729000</v>
      </c>
      <c r="G32" s="86">
        <v>5903000</v>
      </c>
      <c r="H32" s="86">
        <v>6133000</v>
      </c>
      <c r="I32" s="86">
        <v>6366000</v>
      </c>
    </row>
    <row r="33" spans="1:14" ht="36.299999999999997" x14ac:dyDescent="0.3">
      <c r="A33" s="40" t="s">
        <v>145</v>
      </c>
      <c r="B33" s="40" t="s">
        <v>45</v>
      </c>
      <c r="C33" s="40" t="s">
        <v>21</v>
      </c>
      <c r="D33" s="40" t="s">
        <v>29</v>
      </c>
      <c r="E33" s="43" t="s">
        <v>146</v>
      </c>
      <c r="F33" s="86">
        <v>6594000</v>
      </c>
      <c r="G33" s="86">
        <v>7757000</v>
      </c>
      <c r="H33" s="86">
        <v>8067000</v>
      </c>
      <c r="I33" s="86">
        <v>8390000</v>
      </c>
    </row>
    <row r="34" spans="1:14" x14ac:dyDescent="0.3">
      <c r="A34" s="37" t="s">
        <v>147</v>
      </c>
      <c r="B34" s="37" t="s">
        <v>20</v>
      </c>
      <c r="C34" s="37" t="s">
        <v>21</v>
      </c>
      <c r="D34" s="37" t="s">
        <v>22</v>
      </c>
      <c r="E34" s="82" t="s">
        <v>148</v>
      </c>
      <c r="F34" s="49">
        <f>F35+F36+F37</f>
        <v>33915000</v>
      </c>
      <c r="G34" s="41">
        <f>G35+G36+G37</f>
        <v>34418000</v>
      </c>
      <c r="H34" s="41">
        <f>H35+H36+H37</f>
        <v>35795000</v>
      </c>
      <c r="I34" s="41">
        <f>I35+I36+I37</f>
        <v>37227000</v>
      </c>
    </row>
    <row r="35" spans="1:14" ht="36.299999999999997" x14ac:dyDescent="0.3">
      <c r="A35" s="40" t="s">
        <v>149</v>
      </c>
      <c r="B35" s="40" t="s">
        <v>150</v>
      </c>
      <c r="C35" s="40" t="s">
        <v>21</v>
      </c>
      <c r="D35" s="40" t="s">
        <v>29</v>
      </c>
      <c r="E35" s="43" t="s">
        <v>151</v>
      </c>
      <c r="F35" s="86">
        <v>14800000</v>
      </c>
      <c r="G35" s="86">
        <v>15510000</v>
      </c>
      <c r="H35" s="86">
        <v>16130000</v>
      </c>
      <c r="I35" s="86">
        <v>16775000</v>
      </c>
    </row>
    <row r="36" spans="1:14" ht="24.2" x14ac:dyDescent="0.3">
      <c r="A36" s="40" t="s">
        <v>152</v>
      </c>
      <c r="B36" s="40" t="s">
        <v>150</v>
      </c>
      <c r="C36" s="40" t="s">
        <v>21</v>
      </c>
      <c r="D36" s="40" t="s">
        <v>29</v>
      </c>
      <c r="E36" s="43" t="s">
        <v>153</v>
      </c>
      <c r="F36" s="86">
        <v>10606000</v>
      </c>
      <c r="G36" s="86">
        <v>9991000</v>
      </c>
      <c r="H36" s="86">
        <v>10391000</v>
      </c>
      <c r="I36" s="86">
        <v>10807000</v>
      </c>
    </row>
    <row r="37" spans="1:14" ht="24.2" x14ac:dyDescent="0.3">
      <c r="A37" s="40" t="s">
        <v>154</v>
      </c>
      <c r="B37" s="40" t="s">
        <v>150</v>
      </c>
      <c r="C37" s="40" t="s">
        <v>21</v>
      </c>
      <c r="D37" s="40" t="s">
        <v>29</v>
      </c>
      <c r="E37" s="43" t="s">
        <v>155</v>
      </c>
      <c r="F37" s="86">
        <v>8509000</v>
      </c>
      <c r="G37" s="86">
        <v>8917000</v>
      </c>
      <c r="H37" s="86">
        <v>9274000</v>
      </c>
      <c r="I37" s="86">
        <v>9645000</v>
      </c>
    </row>
    <row r="38" spans="1:14" s="25" customFormat="1" ht="24.2" x14ac:dyDescent="0.3">
      <c r="A38" s="37" t="s">
        <v>48</v>
      </c>
      <c r="B38" s="37" t="s">
        <v>20</v>
      </c>
      <c r="C38" s="37" t="s">
        <v>21</v>
      </c>
      <c r="D38" s="37" t="s">
        <v>22</v>
      </c>
      <c r="E38" s="82" t="s">
        <v>49</v>
      </c>
      <c r="F38" s="41">
        <f>F39</f>
        <v>823000</v>
      </c>
      <c r="G38" s="41">
        <f>G39</f>
        <v>848000</v>
      </c>
      <c r="H38" s="41">
        <f>H39</f>
        <v>882000</v>
      </c>
      <c r="I38" s="41">
        <f>I39</f>
        <v>917000</v>
      </c>
      <c r="J38" s="26"/>
      <c r="N38" s="32"/>
    </row>
    <row r="39" spans="1:14" x14ac:dyDescent="0.3">
      <c r="A39" s="40" t="s">
        <v>50</v>
      </c>
      <c r="B39" s="40" t="s">
        <v>28</v>
      </c>
      <c r="C39" s="40" t="s">
        <v>21</v>
      </c>
      <c r="D39" s="40" t="s">
        <v>29</v>
      </c>
      <c r="E39" s="43" t="s">
        <v>51</v>
      </c>
      <c r="F39" s="86">
        <v>823000</v>
      </c>
      <c r="G39" s="86">
        <v>848000</v>
      </c>
      <c r="H39" s="86">
        <v>882000</v>
      </c>
      <c r="I39" s="86">
        <v>917000</v>
      </c>
    </row>
    <row r="40" spans="1:14" s="25" customFormat="1" x14ac:dyDescent="0.3">
      <c r="A40" s="37" t="s">
        <v>52</v>
      </c>
      <c r="B40" s="37" t="s">
        <v>20</v>
      </c>
      <c r="C40" s="37" t="s">
        <v>21</v>
      </c>
      <c r="D40" s="37" t="s">
        <v>22</v>
      </c>
      <c r="E40" s="82" t="s">
        <v>53</v>
      </c>
      <c r="F40" s="41">
        <f>F41+F42</f>
        <v>4333000</v>
      </c>
      <c r="G40" s="41">
        <f>G41+G42</f>
        <v>4541000</v>
      </c>
      <c r="H40" s="41">
        <f>H41+H42</f>
        <v>4723000</v>
      </c>
      <c r="I40" s="41">
        <f>I41+I42</f>
        <v>4912000</v>
      </c>
      <c r="J40" s="26"/>
    </row>
    <row r="41" spans="1:14" ht="36.299999999999997" x14ac:dyDescent="0.3">
      <c r="A41" s="40" t="s">
        <v>54</v>
      </c>
      <c r="B41" s="40" t="s">
        <v>28</v>
      </c>
      <c r="C41" s="40" t="s">
        <v>21</v>
      </c>
      <c r="D41" s="40" t="s">
        <v>29</v>
      </c>
      <c r="E41" s="43" t="s">
        <v>55</v>
      </c>
      <c r="F41" s="86">
        <v>4328000</v>
      </c>
      <c r="G41" s="86">
        <v>4536000</v>
      </c>
      <c r="H41" s="86">
        <v>4718000</v>
      </c>
      <c r="I41" s="86">
        <v>4907000</v>
      </c>
    </row>
    <row r="42" spans="1:14" ht="24.2" x14ac:dyDescent="0.3">
      <c r="A42" s="40" t="s">
        <v>56</v>
      </c>
      <c r="B42" s="40" t="s">
        <v>28</v>
      </c>
      <c r="C42" s="40" t="s">
        <v>21</v>
      </c>
      <c r="D42" s="40" t="s">
        <v>29</v>
      </c>
      <c r="E42" s="43" t="s">
        <v>57</v>
      </c>
      <c r="F42" s="86">
        <v>5000</v>
      </c>
      <c r="G42" s="86">
        <v>5000</v>
      </c>
      <c r="H42" s="86">
        <v>5000</v>
      </c>
      <c r="I42" s="86">
        <v>5000</v>
      </c>
    </row>
    <row r="43" spans="1:14" s="25" customFormat="1" ht="36.299999999999997" x14ac:dyDescent="0.3">
      <c r="A43" s="37" t="s">
        <v>58</v>
      </c>
      <c r="B43" s="37" t="s">
        <v>20</v>
      </c>
      <c r="C43" s="37" t="s">
        <v>21</v>
      </c>
      <c r="D43" s="37" t="s">
        <v>22</v>
      </c>
      <c r="E43" s="82" t="s">
        <v>59</v>
      </c>
      <c r="F43" s="39">
        <f>F44+F45+F46+F47</f>
        <v>19020000</v>
      </c>
      <c r="G43" s="63">
        <f>G44+G45+G46+G47</f>
        <v>19020000</v>
      </c>
      <c r="H43" s="63">
        <f>H44+H45+H46+H47</f>
        <v>19020000</v>
      </c>
      <c r="I43" s="63">
        <f>I44+I45+I46+I47</f>
        <v>19020000</v>
      </c>
      <c r="J43" s="26"/>
    </row>
    <row r="44" spans="1:14" ht="48.4" x14ac:dyDescent="0.3">
      <c r="A44" s="40" t="s">
        <v>156</v>
      </c>
      <c r="B44" s="40" t="s">
        <v>150</v>
      </c>
      <c r="C44" s="40" t="s">
        <v>21</v>
      </c>
      <c r="D44" s="40" t="s">
        <v>61</v>
      </c>
      <c r="E44" s="43" t="s">
        <v>157</v>
      </c>
      <c r="F44" s="86">
        <v>0</v>
      </c>
      <c r="G44" s="86">
        <v>0</v>
      </c>
      <c r="H44" s="86">
        <v>0</v>
      </c>
      <c r="I44" s="86">
        <v>0</v>
      </c>
    </row>
    <row r="45" spans="1:14" ht="60.5" x14ac:dyDescent="0.3">
      <c r="A45" s="40" t="s">
        <v>158</v>
      </c>
      <c r="B45" s="40" t="s">
        <v>150</v>
      </c>
      <c r="C45" s="40" t="s">
        <v>21</v>
      </c>
      <c r="D45" s="40" t="s">
        <v>61</v>
      </c>
      <c r="E45" s="43" t="s">
        <v>159</v>
      </c>
      <c r="F45" s="86">
        <v>14130000</v>
      </c>
      <c r="G45" s="86">
        <v>14132000</v>
      </c>
      <c r="H45" s="86">
        <v>14132000</v>
      </c>
      <c r="I45" s="86">
        <v>14132000</v>
      </c>
    </row>
    <row r="46" spans="1:14" ht="48.4" x14ac:dyDescent="0.3">
      <c r="A46" s="40" t="s">
        <v>160</v>
      </c>
      <c r="B46" s="40" t="s">
        <v>150</v>
      </c>
      <c r="C46" s="40" t="s">
        <v>21</v>
      </c>
      <c r="D46" s="40" t="s">
        <v>61</v>
      </c>
      <c r="E46" s="43" t="s">
        <v>161</v>
      </c>
      <c r="F46" s="86">
        <v>4871000</v>
      </c>
      <c r="G46" s="86">
        <v>4871000</v>
      </c>
      <c r="H46" s="86">
        <v>4871000</v>
      </c>
      <c r="I46" s="86">
        <v>4871000</v>
      </c>
    </row>
    <row r="47" spans="1:14" s="47" customFormat="1" ht="60.5" x14ac:dyDescent="0.3">
      <c r="A47" s="64" t="s">
        <v>239</v>
      </c>
      <c r="B47" s="64" t="s">
        <v>150</v>
      </c>
      <c r="C47" s="64" t="s">
        <v>21</v>
      </c>
      <c r="D47" s="64" t="s">
        <v>61</v>
      </c>
      <c r="E47" s="97" t="s">
        <v>279</v>
      </c>
      <c r="F47" s="86">
        <v>19000</v>
      </c>
      <c r="G47" s="86">
        <v>17000</v>
      </c>
      <c r="H47" s="86">
        <v>17000</v>
      </c>
      <c r="I47" s="86">
        <v>17000</v>
      </c>
      <c r="J47" s="48"/>
    </row>
    <row r="48" spans="1:14" s="25" customFormat="1" ht="24.2" x14ac:dyDescent="0.3">
      <c r="A48" s="37" t="s">
        <v>62</v>
      </c>
      <c r="B48" s="37" t="s">
        <v>20</v>
      </c>
      <c r="C48" s="37" t="s">
        <v>21</v>
      </c>
      <c r="D48" s="37" t="s">
        <v>22</v>
      </c>
      <c r="E48" s="82" t="s">
        <v>63</v>
      </c>
      <c r="F48" s="39">
        <f>SUM(F49:F53)</f>
        <v>4035000</v>
      </c>
      <c r="G48" s="39">
        <f>SUM(G49:G53)</f>
        <v>4238000</v>
      </c>
      <c r="H48" s="39">
        <f>SUM(H49:H53)</f>
        <v>4238000</v>
      </c>
      <c r="I48" s="39">
        <f>SUM(I49:I53)</f>
        <v>4238000</v>
      </c>
      <c r="J48" s="26"/>
    </row>
    <row r="49" spans="1:10" ht="24.2" x14ac:dyDescent="0.3">
      <c r="A49" s="40" t="s">
        <v>64</v>
      </c>
      <c r="B49" s="40" t="s">
        <v>28</v>
      </c>
      <c r="C49" s="40" t="s">
        <v>21</v>
      </c>
      <c r="D49" s="40" t="s">
        <v>61</v>
      </c>
      <c r="E49" s="43" t="s">
        <v>65</v>
      </c>
      <c r="F49" s="86">
        <v>509000</v>
      </c>
      <c r="G49" s="86">
        <v>534000</v>
      </c>
      <c r="H49" s="86">
        <v>534000</v>
      </c>
      <c r="I49" s="86">
        <v>534000</v>
      </c>
    </row>
    <row r="50" spans="1:10" x14ac:dyDescent="0.3">
      <c r="A50" s="40" t="s">
        <v>66</v>
      </c>
      <c r="B50" s="40" t="s">
        <v>28</v>
      </c>
      <c r="C50" s="40" t="s">
        <v>21</v>
      </c>
      <c r="D50" s="40" t="s">
        <v>61</v>
      </c>
      <c r="E50" s="43" t="s">
        <v>67</v>
      </c>
      <c r="F50" s="86">
        <v>16000</v>
      </c>
      <c r="G50" s="86">
        <v>17000</v>
      </c>
      <c r="H50" s="86">
        <v>17000</v>
      </c>
      <c r="I50" s="86">
        <v>17000</v>
      </c>
    </row>
    <row r="51" spans="1:10" x14ac:dyDescent="0.3">
      <c r="A51" s="40" t="s">
        <v>68</v>
      </c>
      <c r="B51" s="40" t="s">
        <v>28</v>
      </c>
      <c r="C51" s="40" t="s">
        <v>21</v>
      </c>
      <c r="D51" s="40" t="s">
        <v>61</v>
      </c>
      <c r="E51" s="43" t="s">
        <v>162</v>
      </c>
      <c r="F51" s="86">
        <v>2123000</v>
      </c>
      <c r="G51" s="86">
        <v>2230000</v>
      </c>
      <c r="H51" s="86">
        <v>2230000</v>
      </c>
      <c r="I51" s="86">
        <v>2230000</v>
      </c>
    </row>
    <row r="52" spans="1:10" x14ac:dyDescent="0.3">
      <c r="A52" s="40" t="s">
        <v>163</v>
      </c>
      <c r="B52" s="40" t="s">
        <v>28</v>
      </c>
      <c r="C52" s="40" t="s">
        <v>21</v>
      </c>
      <c r="D52" s="40" t="s">
        <v>61</v>
      </c>
      <c r="E52" s="43" t="s">
        <v>164</v>
      </c>
      <c r="F52" s="86">
        <v>239000</v>
      </c>
      <c r="G52" s="86">
        <v>251000</v>
      </c>
      <c r="H52" s="86">
        <v>251000</v>
      </c>
      <c r="I52" s="86">
        <v>251000</v>
      </c>
    </row>
    <row r="53" spans="1:10" ht="36.299999999999997" x14ac:dyDescent="0.3">
      <c r="A53" s="40" t="s">
        <v>69</v>
      </c>
      <c r="B53" s="40" t="s">
        <v>28</v>
      </c>
      <c r="C53" s="40" t="s">
        <v>21</v>
      </c>
      <c r="D53" s="40" t="s">
        <v>61</v>
      </c>
      <c r="E53" s="43" t="s">
        <v>70</v>
      </c>
      <c r="F53" s="86">
        <v>1148000</v>
      </c>
      <c r="G53" s="86">
        <v>1206000</v>
      </c>
      <c r="H53" s="86">
        <v>1206000</v>
      </c>
      <c r="I53" s="86">
        <v>1206000</v>
      </c>
    </row>
    <row r="54" spans="1:10" s="25" customFormat="1" ht="24.2" x14ac:dyDescent="0.3">
      <c r="A54" s="37" t="s">
        <v>71</v>
      </c>
      <c r="B54" s="37" t="s">
        <v>20</v>
      </c>
      <c r="C54" s="37" t="s">
        <v>21</v>
      </c>
      <c r="D54" s="37" t="s">
        <v>22</v>
      </c>
      <c r="E54" s="82" t="s">
        <v>72</v>
      </c>
      <c r="F54" s="41">
        <f>SUM(F55:F57)</f>
        <v>43995000</v>
      </c>
      <c r="G54" s="65">
        <f>G55+G57</f>
        <v>44509000</v>
      </c>
      <c r="H54" s="65">
        <f>H55+H57</f>
        <v>44509000</v>
      </c>
      <c r="I54" s="65">
        <f>I55+I57</f>
        <v>44509000</v>
      </c>
      <c r="J54" s="26"/>
    </row>
    <row r="55" spans="1:10" ht="24.2" x14ac:dyDescent="0.3">
      <c r="A55" s="40" t="s">
        <v>165</v>
      </c>
      <c r="B55" s="40" t="s">
        <v>150</v>
      </c>
      <c r="C55" s="40" t="s">
        <v>21</v>
      </c>
      <c r="D55" s="40" t="s">
        <v>73</v>
      </c>
      <c r="E55" s="43" t="s">
        <v>166</v>
      </c>
      <c r="F55" s="86">
        <v>43956000</v>
      </c>
      <c r="G55" s="86">
        <v>44509000</v>
      </c>
      <c r="H55" s="86">
        <v>44509000</v>
      </c>
      <c r="I55" s="86">
        <v>44509000</v>
      </c>
    </row>
    <row r="56" spans="1:10" s="93" customFormat="1" ht="36.299999999999997" x14ac:dyDescent="0.3">
      <c r="A56" s="100" t="s">
        <v>280</v>
      </c>
      <c r="B56" s="100" t="s">
        <v>150</v>
      </c>
      <c r="C56" s="100" t="s">
        <v>21</v>
      </c>
      <c r="D56" s="100" t="s">
        <v>73</v>
      </c>
      <c r="E56" s="102" t="s">
        <v>281</v>
      </c>
      <c r="F56" s="96">
        <v>27000</v>
      </c>
      <c r="G56" s="96">
        <v>0</v>
      </c>
      <c r="H56" s="96">
        <v>0</v>
      </c>
      <c r="I56" s="96">
        <v>0</v>
      </c>
      <c r="J56" s="94"/>
    </row>
    <row r="57" spans="1:10" s="47" customFormat="1" x14ac:dyDescent="0.3">
      <c r="A57" s="50" t="s">
        <v>209</v>
      </c>
      <c r="B57" s="50" t="s">
        <v>150</v>
      </c>
      <c r="C57" s="50" t="s">
        <v>21</v>
      </c>
      <c r="D57" s="50" t="s">
        <v>73</v>
      </c>
      <c r="E57" s="43" t="s">
        <v>210</v>
      </c>
      <c r="F57" s="86">
        <v>12000</v>
      </c>
      <c r="G57" s="86">
        <v>0</v>
      </c>
      <c r="H57" s="86">
        <v>0</v>
      </c>
      <c r="I57" s="86">
        <v>0</v>
      </c>
      <c r="J57" s="48"/>
    </row>
    <row r="58" spans="1:10" s="25" customFormat="1" ht="24.2" x14ac:dyDescent="0.3">
      <c r="A58" s="37" t="s">
        <v>74</v>
      </c>
      <c r="B58" s="37" t="s">
        <v>20</v>
      </c>
      <c r="C58" s="37" t="s">
        <v>21</v>
      </c>
      <c r="D58" s="37" t="s">
        <v>22</v>
      </c>
      <c r="E58" s="82" t="s">
        <v>75</v>
      </c>
      <c r="F58" s="39">
        <f>F61+F59+F60</f>
        <v>52840000</v>
      </c>
      <c r="G58" s="53">
        <f>G61+G59</f>
        <v>2100000</v>
      </c>
      <c r="H58" s="53">
        <f>H61+H59</f>
        <v>2100000</v>
      </c>
      <c r="I58" s="53">
        <f>I61+I59</f>
        <v>2100000</v>
      </c>
      <c r="J58" s="26"/>
    </row>
    <row r="59" spans="1:10" s="25" customFormat="1" ht="72.599999999999994" x14ac:dyDescent="0.3">
      <c r="A59" s="55" t="s">
        <v>211</v>
      </c>
      <c r="B59" s="55" t="s">
        <v>150</v>
      </c>
      <c r="C59" s="55" t="s">
        <v>21</v>
      </c>
      <c r="D59" s="55" t="s">
        <v>199</v>
      </c>
      <c r="E59" s="83" t="s">
        <v>212</v>
      </c>
      <c r="F59" s="86">
        <v>3515000</v>
      </c>
      <c r="G59" s="86">
        <v>100000</v>
      </c>
      <c r="H59" s="86">
        <v>100000</v>
      </c>
      <c r="I59" s="86">
        <v>100000</v>
      </c>
      <c r="J59" s="26"/>
    </row>
    <row r="60" spans="1:10" s="56" customFormat="1" ht="72.599999999999994" x14ac:dyDescent="0.3">
      <c r="A60" s="55" t="s">
        <v>211</v>
      </c>
      <c r="B60" s="55" t="s">
        <v>150</v>
      </c>
      <c r="C60" s="55" t="s">
        <v>21</v>
      </c>
      <c r="D60" s="55" t="s">
        <v>240</v>
      </c>
      <c r="E60" s="83" t="s">
        <v>241</v>
      </c>
      <c r="F60" s="86">
        <v>249000</v>
      </c>
      <c r="G60" s="86">
        <v>0</v>
      </c>
      <c r="H60" s="86">
        <v>0</v>
      </c>
      <c r="I60" s="86">
        <v>0</v>
      </c>
      <c r="J60" s="57"/>
    </row>
    <row r="61" spans="1:10" ht="36.299999999999997" x14ac:dyDescent="0.3">
      <c r="A61" s="54" t="s">
        <v>167</v>
      </c>
      <c r="B61" s="54" t="s">
        <v>150</v>
      </c>
      <c r="C61" s="54" t="s">
        <v>21</v>
      </c>
      <c r="D61" s="54" t="s">
        <v>76</v>
      </c>
      <c r="E61" s="43" t="s">
        <v>168</v>
      </c>
      <c r="F61" s="86">
        <v>49076000</v>
      </c>
      <c r="G61" s="86">
        <v>2000000</v>
      </c>
      <c r="H61" s="86">
        <v>2000000</v>
      </c>
      <c r="I61" s="86">
        <v>2000000</v>
      </c>
    </row>
    <row r="62" spans="1:10" s="25" customFormat="1" x14ac:dyDescent="0.3">
      <c r="A62" s="42" t="s">
        <v>77</v>
      </c>
      <c r="B62" s="37" t="s">
        <v>20</v>
      </c>
      <c r="C62" s="37" t="s">
        <v>21</v>
      </c>
      <c r="D62" s="37" t="s">
        <v>22</v>
      </c>
      <c r="E62" s="82" t="s">
        <v>78</v>
      </c>
      <c r="F62" s="41">
        <f>SUM(F63:F82)</f>
        <v>2450000</v>
      </c>
      <c r="G62" s="41">
        <f>SUM(G63:G82)</f>
        <v>2568000</v>
      </c>
      <c r="H62" s="41">
        <f>SUM(H63:H82)</f>
        <v>2671000</v>
      </c>
      <c r="I62" s="41">
        <f>SUM(I63:I82)</f>
        <v>2778000</v>
      </c>
      <c r="J62" s="26"/>
    </row>
    <row r="63" spans="1:10" s="25" customFormat="1" ht="60.5" x14ac:dyDescent="0.3">
      <c r="A63" s="40" t="s">
        <v>169</v>
      </c>
      <c r="B63" s="40" t="s">
        <v>28</v>
      </c>
      <c r="C63" s="40" t="s">
        <v>21</v>
      </c>
      <c r="D63" s="40" t="s">
        <v>79</v>
      </c>
      <c r="E63" s="43" t="s">
        <v>170</v>
      </c>
      <c r="F63" s="86">
        <v>21000</v>
      </c>
      <c r="G63" s="86">
        <v>23000</v>
      </c>
      <c r="H63" s="86">
        <v>25000</v>
      </c>
      <c r="I63" s="86">
        <v>27000</v>
      </c>
      <c r="J63" s="26"/>
    </row>
    <row r="64" spans="1:10" s="25" customFormat="1" ht="72.599999999999994" x14ac:dyDescent="0.3">
      <c r="A64" s="40" t="s">
        <v>171</v>
      </c>
      <c r="B64" s="40" t="s">
        <v>28</v>
      </c>
      <c r="C64" s="40" t="s">
        <v>21</v>
      </c>
      <c r="D64" s="40" t="s">
        <v>79</v>
      </c>
      <c r="E64" s="43" t="s">
        <v>172</v>
      </c>
      <c r="F64" s="86">
        <v>81000</v>
      </c>
      <c r="G64" s="86">
        <v>86000</v>
      </c>
      <c r="H64" s="86">
        <v>90000</v>
      </c>
      <c r="I64" s="86">
        <v>98000</v>
      </c>
      <c r="J64" s="26"/>
    </row>
    <row r="65" spans="1:10" s="25" customFormat="1" ht="60.5" x14ac:dyDescent="0.3">
      <c r="A65" s="40" t="s">
        <v>173</v>
      </c>
      <c r="B65" s="40" t="s">
        <v>28</v>
      </c>
      <c r="C65" s="40" t="s">
        <v>21</v>
      </c>
      <c r="D65" s="40" t="s">
        <v>79</v>
      </c>
      <c r="E65" s="43" t="s">
        <v>174</v>
      </c>
      <c r="F65" s="86">
        <v>15000</v>
      </c>
      <c r="G65" s="86">
        <v>16000</v>
      </c>
      <c r="H65" s="86">
        <v>18000</v>
      </c>
      <c r="I65" s="86">
        <v>20000</v>
      </c>
      <c r="J65" s="26"/>
    </row>
    <row r="66" spans="1:10" s="25" customFormat="1" ht="72.599999999999994" x14ac:dyDescent="0.3">
      <c r="A66" s="40" t="s">
        <v>175</v>
      </c>
      <c r="B66" s="40" t="s">
        <v>28</v>
      </c>
      <c r="C66" s="40" t="s">
        <v>21</v>
      </c>
      <c r="D66" s="40" t="s">
        <v>79</v>
      </c>
      <c r="E66" s="43" t="s">
        <v>176</v>
      </c>
      <c r="F66" s="86">
        <v>1000</v>
      </c>
      <c r="G66" s="86">
        <v>1000</v>
      </c>
      <c r="H66" s="86">
        <v>1000</v>
      </c>
      <c r="I66" s="86">
        <v>1000</v>
      </c>
      <c r="J66" s="26"/>
    </row>
    <row r="67" spans="1:10" s="51" customFormat="1" ht="72.599999999999994" x14ac:dyDescent="0.3">
      <c r="A67" s="58" t="s">
        <v>213</v>
      </c>
      <c r="B67" s="58" t="s">
        <v>28</v>
      </c>
      <c r="C67" s="58" t="s">
        <v>21</v>
      </c>
      <c r="D67" s="58" t="s">
        <v>79</v>
      </c>
      <c r="E67" s="84" t="s">
        <v>214</v>
      </c>
      <c r="F67" s="86">
        <v>3000</v>
      </c>
      <c r="G67" s="86">
        <v>4000</v>
      </c>
      <c r="H67" s="86">
        <v>6000</v>
      </c>
      <c r="I67" s="86">
        <v>7000</v>
      </c>
      <c r="J67" s="52"/>
    </row>
    <row r="68" spans="1:10" s="98" customFormat="1" ht="60.5" x14ac:dyDescent="0.3">
      <c r="A68" s="100" t="s">
        <v>282</v>
      </c>
      <c r="B68" s="100" t="s">
        <v>28</v>
      </c>
      <c r="C68" s="100" t="s">
        <v>21</v>
      </c>
      <c r="D68" s="100" t="s">
        <v>79</v>
      </c>
      <c r="E68" s="102" t="s">
        <v>284</v>
      </c>
      <c r="F68" s="101">
        <v>3000</v>
      </c>
      <c r="G68" s="101">
        <v>4000</v>
      </c>
      <c r="H68" s="101">
        <v>6000</v>
      </c>
      <c r="I68" s="101">
        <v>7000</v>
      </c>
      <c r="J68" s="99"/>
    </row>
    <row r="69" spans="1:10" s="25" customFormat="1" ht="72.599999999999994" x14ac:dyDescent="0.3">
      <c r="A69" s="59" t="s">
        <v>177</v>
      </c>
      <c r="B69" s="59" t="s">
        <v>28</v>
      </c>
      <c r="C69" s="59" t="s">
        <v>21</v>
      </c>
      <c r="D69" s="59" t="s">
        <v>79</v>
      </c>
      <c r="E69" s="43" t="s">
        <v>178</v>
      </c>
      <c r="F69" s="86">
        <v>12000</v>
      </c>
      <c r="G69" s="86">
        <v>14000</v>
      </c>
      <c r="H69" s="86">
        <v>19000</v>
      </c>
      <c r="I69" s="86">
        <v>22000</v>
      </c>
      <c r="J69" s="26"/>
    </row>
    <row r="70" spans="1:10" s="25" customFormat="1" ht="84.7" x14ac:dyDescent="0.3">
      <c r="A70" s="40" t="s">
        <v>179</v>
      </c>
      <c r="B70" s="40" t="s">
        <v>28</v>
      </c>
      <c r="C70" s="40" t="s">
        <v>21</v>
      </c>
      <c r="D70" s="40" t="s">
        <v>79</v>
      </c>
      <c r="E70" s="43" t="s">
        <v>180</v>
      </c>
      <c r="F70" s="86">
        <v>3000</v>
      </c>
      <c r="G70" s="86">
        <v>4000</v>
      </c>
      <c r="H70" s="86">
        <v>5000</v>
      </c>
      <c r="I70" s="86">
        <v>6000</v>
      </c>
      <c r="J70" s="26"/>
    </row>
    <row r="71" spans="1:10" s="25" customFormat="1" ht="60.5" x14ac:dyDescent="0.3">
      <c r="A71" s="40" t="s">
        <v>181</v>
      </c>
      <c r="B71" s="40" t="s">
        <v>28</v>
      </c>
      <c r="C71" s="40" t="s">
        <v>21</v>
      </c>
      <c r="D71" s="40" t="s">
        <v>79</v>
      </c>
      <c r="E71" s="43" t="s">
        <v>182</v>
      </c>
      <c r="F71" s="86">
        <v>8000</v>
      </c>
      <c r="G71" s="86">
        <v>9000</v>
      </c>
      <c r="H71" s="86">
        <v>11000</v>
      </c>
      <c r="I71" s="86">
        <v>13000</v>
      </c>
      <c r="J71" s="26"/>
    </row>
    <row r="72" spans="1:10" s="25" customFormat="1" ht="60.5" x14ac:dyDescent="0.3">
      <c r="A72" s="40" t="s">
        <v>183</v>
      </c>
      <c r="B72" s="40" t="s">
        <v>28</v>
      </c>
      <c r="C72" s="40" t="s">
        <v>21</v>
      </c>
      <c r="D72" s="40" t="s">
        <v>79</v>
      </c>
      <c r="E72" s="43" t="s">
        <v>184</v>
      </c>
      <c r="F72" s="86">
        <v>58000</v>
      </c>
      <c r="G72" s="86">
        <v>65000</v>
      </c>
      <c r="H72" s="86">
        <v>70000</v>
      </c>
      <c r="I72" s="86">
        <v>78000</v>
      </c>
      <c r="J72" s="26"/>
    </row>
    <row r="73" spans="1:10" s="25" customFormat="1" ht="72.599999999999994" x14ac:dyDescent="0.3">
      <c r="A73" s="40" t="s">
        <v>185</v>
      </c>
      <c r="B73" s="40" t="s">
        <v>28</v>
      </c>
      <c r="C73" s="40" t="s">
        <v>21</v>
      </c>
      <c r="D73" s="40" t="s">
        <v>79</v>
      </c>
      <c r="E73" s="43" t="s">
        <v>186</v>
      </c>
      <c r="F73" s="86">
        <v>303000</v>
      </c>
      <c r="G73" s="86">
        <v>320000</v>
      </c>
      <c r="H73" s="86">
        <v>336000</v>
      </c>
      <c r="I73" s="86">
        <v>355000</v>
      </c>
      <c r="J73" s="26"/>
    </row>
    <row r="74" spans="1:10" s="25" customFormat="1" ht="36.299999999999997" x14ac:dyDescent="0.3">
      <c r="A74" s="40" t="s">
        <v>187</v>
      </c>
      <c r="B74" s="40" t="s">
        <v>45</v>
      </c>
      <c r="C74" s="40" t="s">
        <v>21</v>
      </c>
      <c r="D74" s="40" t="s">
        <v>79</v>
      </c>
      <c r="E74" s="43" t="s">
        <v>188</v>
      </c>
      <c r="F74" s="86">
        <v>1000</v>
      </c>
      <c r="G74" s="86">
        <v>1000</v>
      </c>
      <c r="H74" s="86">
        <v>1000</v>
      </c>
      <c r="I74" s="86">
        <v>1000</v>
      </c>
      <c r="J74" s="26"/>
    </row>
    <row r="75" spans="1:10" s="25" customFormat="1" ht="60.5" x14ac:dyDescent="0.3">
      <c r="A75" s="60" t="s">
        <v>215</v>
      </c>
      <c r="B75" s="60" t="s">
        <v>150</v>
      </c>
      <c r="C75" s="60" t="s">
        <v>21</v>
      </c>
      <c r="D75" s="60" t="s">
        <v>79</v>
      </c>
      <c r="E75" s="84" t="s">
        <v>216</v>
      </c>
      <c r="F75" s="86">
        <v>419000</v>
      </c>
      <c r="G75" s="86">
        <v>445000</v>
      </c>
      <c r="H75" s="86">
        <v>463000</v>
      </c>
      <c r="I75" s="86">
        <v>485000</v>
      </c>
      <c r="J75" s="26"/>
    </row>
    <row r="76" spans="1:10" s="25" customFormat="1" ht="48.4" x14ac:dyDescent="0.3">
      <c r="A76" s="60" t="s">
        <v>189</v>
      </c>
      <c r="B76" s="60" t="s">
        <v>150</v>
      </c>
      <c r="C76" s="60" t="s">
        <v>21</v>
      </c>
      <c r="D76" s="60" t="s">
        <v>79</v>
      </c>
      <c r="E76" s="43" t="s">
        <v>190</v>
      </c>
      <c r="F76" s="86">
        <v>505000</v>
      </c>
      <c r="G76" s="86">
        <v>545000</v>
      </c>
      <c r="H76" s="86">
        <v>570000</v>
      </c>
      <c r="I76" s="86">
        <v>595000</v>
      </c>
      <c r="J76" s="26"/>
    </row>
    <row r="77" spans="1:10" s="56" customFormat="1" ht="36.299999999999997" x14ac:dyDescent="0.3">
      <c r="A77" s="64" t="s">
        <v>242</v>
      </c>
      <c r="B77" s="64" t="s">
        <v>150</v>
      </c>
      <c r="C77" s="64" t="s">
        <v>21</v>
      </c>
      <c r="D77" s="64" t="s">
        <v>79</v>
      </c>
      <c r="E77" s="81" t="s">
        <v>243</v>
      </c>
      <c r="F77" s="86">
        <v>24000</v>
      </c>
      <c r="G77" s="86">
        <v>26000</v>
      </c>
      <c r="H77" s="86">
        <v>30000</v>
      </c>
      <c r="I77" s="86">
        <v>32000</v>
      </c>
      <c r="J77" s="57"/>
    </row>
    <row r="78" spans="1:10" s="25" customFormat="1" ht="48.4" x14ac:dyDescent="0.3">
      <c r="A78" s="61" t="s">
        <v>217</v>
      </c>
      <c r="B78" s="61" t="s">
        <v>150</v>
      </c>
      <c r="C78" s="61" t="s">
        <v>21</v>
      </c>
      <c r="D78" s="61" t="s">
        <v>79</v>
      </c>
      <c r="E78" s="84" t="s">
        <v>218</v>
      </c>
      <c r="F78" s="86">
        <v>1000</v>
      </c>
      <c r="G78" s="86">
        <v>1000</v>
      </c>
      <c r="H78" s="86">
        <v>1000</v>
      </c>
      <c r="I78" s="86">
        <v>1000</v>
      </c>
      <c r="J78" s="26"/>
    </row>
    <row r="79" spans="1:10" s="56" customFormat="1" ht="121" x14ac:dyDescent="0.3">
      <c r="A79" s="64" t="s">
        <v>244</v>
      </c>
      <c r="B79" s="64" t="s">
        <v>150</v>
      </c>
      <c r="C79" s="64" t="s">
        <v>21</v>
      </c>
      <c r="D79" s="64" t="s">
        <v>79</v>
      </c>
      <c r="E79" s="81" t="s">
        <v>245</v>
      </c>
      <c r="F79" s="86">
        <v>35000</v>
      </c>
      <c r="G79" s="86">
        <v>38000</v>
      </c>
      <c r="H79" s="86">
        <v>43000</v>
      </c>
      <c r="I79" s="86">
        <v>46000</v>
      </c>
      <c r="J79" s="57"/>
    </row>
    <row r="80" spans="1:10" s="98" customFormat="1" ht="48.4" x14ac:dyDescent="0.3">
      <c r="A80" s="100" t="s">
        <v>283</v>
      </c>
      <c r="B80" s="100" t="s">
        <v>28</v>
      </c>
      <c r="C80" s="100" t="s">
        <v>22</v>
      </c>
      <c r="D80" s="100" t="s">
        <v>79</v>
      </c>
      <c r="E80" s="102" t="s">
        <v>285</v>
      </c>
      <c r="F80" s="101">
        <v>7000</v>
      </c>
      <c r="G80" s="101">
        <v>7000</v>
      </c>
      <c r="H80" s="101">
        <v>8000</v>
      </c>
      <c r="I80" s="101">
        <v>9000</v>
      </c>
      <c r="J80" s="99"/>
    </row>
    <row r="81" spans="1:10" s="25" customFormat="1" ht="72.599999999999994" x14ac:dyDescent="0.3">
      <c r="A81" s="62" t="s">
        <v>191</v>
      </c>
      <c r="B81" s="62" t="s">
        <v>28</v>
      </c>
      <c r="C81" s="62" t="s">
        <v>21</v>
      </c>
      <c r="D81" s="62" t="s">
        <v>79</v>
      </c>
      <c r="E81" s="43" t="s">
        <v>192</v>
      </c>
      <c r="F81" s="86">
        <v>880000</v>
      </c>
      <c r="G81" s="86">
        <v>880000</v>
      </c>
      <c r="H81" s="86">
        <v>880000</v>
      </c>
      <c r="I81" s="86">
        <v>880000</v>
      </c>
      <c r="J81" s="26"/>
    </row>
    <row r="82" spans="1:10" ht="48.4" x14ac:dyDescent="0.3">
      <c r="A82" s="62" t="s">
        <v>219</v>
      </c>
      <c r="B82" s="62" t="s">
        <v>28</v>
      </c>
      <c r="C82" s="62" t="s">
        <v>21</v>
      </c>
      <c r="D82" s="62" t="s">
        <v>79</v>
      </c>
      <c r="E82" s="84" t="s">
        <v>220</v>
      </c>
      <c r="F82" s="86">
        <v>70000</v>
      </c>
      <c r="G82" s="86">
        <v>79000</v>
      </c>
      <c r="H82" s="86">
        <v>88000</v>
      </c>
      <c r="I82" s="86">
        <v>95000</v>
      </c>
    </row>
    <row r="83" spans="1:10" x14ac:dyDescent="0.3">
      <c r="A83" s="42" t="s">
        <v>109</v>
      </c>
      <c r="B83" s="37" t="s">
        <v>20</v>
      </c>
      <c r="C83" s="37" t="s">
        <v>21</v>
      </c>
      <c r="D83" s="37" t="s">
        <v>22</v>
      </c>
      <c r="E83" s="82" t="s">
        <v>110</v>
      </c>
      <c r="F83" s="41">
        <f>F85+F86+F84</f>
        <v>16934000</v>
      </c>
      <c r="G83" s="65">
        <f>G85+G86+G84</f>
        <v>34800000</v>
      </c>
      <c r="H83" s="65">
        <f>H85+H86+H84</f>
        <v>34800000</v>
      </c>
      <c r="I83" s="65">
        <f>I85+I86+I84</f>
        <v>34800000</v>
      </c>
    </row>
    <row r="84" spans="1:10" s="47" customFormat="1" x14ac:dyDescent="0.3">
      <c r="A84" s="80" t="s">
        <v>246</v>
      </c>
      <c r="B84" s="64" t="s">
        <v>150</v>
      </c>
      <c r="C84" s="64" t="s">
        <v>21</v>
      </c>
      <c r="D84" s="64" t="s">
        <v>247</v>
      </c>
      <c r="E84" s="81" t="s">
        <v>248</v>
      </c>
      <c r="F84" s="86">
        <v>10923000</v>
      </c>
      <c r="G84" s="86">
        <v>27700000</v>
      </c>
      <c r="H84" s="86">
        <v>27700000</v>
      </c>
      <c r="I84" s="86">
        <v>27700000</v>
      </c>
      <c r="J84" s="48"/>
    </row>
    <row r="85" spans="1:10" ht="24.2" x14ac:dyDescent="0.3">
      <c r="A85" s="64" t="s">
        <v>221</v>
      </c>
      <c r="B85" s="64" t="s">
        <v>150</v>
      </c>
      <c r="C85" s="64" t="s">
        <v>21</v>
      </c>
      <c r="D85" s="64" t="s">
        <v>85</v>
      </c>
      <c r="E85" s="43" t="s">
        <v>222</v>
      </c>
      <c r="F85" s="86">
        <v>3887000</v>
      </c>
      <c r="G85" s="86">
        <v>2500000</v>
      </c>
      <c r="H85" s="86">
        <v>2500000</v>
      </c>
      <c r="I85" s="86">
        <v>2500000</v>
      </c>
    </row>
    <row r="86" spans="1:10" ht="24.2" x14ac:dyDescent="0.3">
      <c r="A86" s="64" t="s">
        <v>223</v>
      </c>
      <c r="B86" s="64" t="s">
        <v>150</v>
      </c>
      <c r="C86" s="64" t="s">
        <v>21</v>
      </c>
      <c r="D86" s="64" t="s">
        <v>85</v>
      </c>
      <c r="E86" s="43" t="s">
        <v>224</v>
      </c>
      <c r="F86" s="86">
        <v>2124000</v>
      </c>
      <c r="G86" s="86">
        <v>4600000</v>
      </c>
      <c r="H86" s="86">
        <v>4600000</v>
      </c>
      <c r="I86" s="86">
        <v>4600000</v>
      </c>
    </row>
    <row r="87" spans="1:10" s="25" customFormat="1" x14ac:dyDescent="0.3">
      <c r="A87" s="37" t="s">
        <v>80</v>
      </c>
      <c r="B87" s="37" t="s">
        <v>20</v>
      </c>
      <c r="C87" s="37" t="s">
        <v>21</v>
      </c>
      <c r="D87" s="37" t="s">
        <v>22</v>
      </c>
      <c r="E87" s="82" t="s">
        <v>81</v>
      </c>
      <c r="F87" s="68">
        <f>F88+F146+F147+F148+F149+F150</f>
        <v>1682187794.23</v>
      </c>
      <c r="G87" s="69">
        <f>G88+G146+G147+G148+G149+G150</f>
        <v>1679811476.1900003</v>
      </c>
      <c r="H87" s="69">
        <f>H88+H146+H147+H148+H149+H150</f>
        <v>1851053471.8200002</v>
      </c>
      <c r="I87" s="69">
        <f>I88+I146+I147+I148+I149+I150</f>
        <v>1790399657.4699998</v>
      </c>
      <c r="J87" s="26"/>
    </row>
    <row r="88" spans="1:10" s="25" customFormat="1" ht="24.2" x14ac:dyDescent="0.3">
      <c r="A88" s="37" t="s">
        <v>82</v>
      </c>
      <c r="B88" s="37" t="s">
        <v>20</v>
      </c>
      <c r="C88" s="37" t="s">
        <v>21</v>
      </c>
      <c r="D88" s="37" t="s">
        <v>22</v>
      </c>
      <c r="E88" s="82" t="s">
        <v>83</v>
      </c>
      <c r="F88" s="68">
        <f>F89+F93+F96+F97+F99+F100+F101+F103+F104+F105+F108+F109+F110+F111+F112+F114+F115+F116+F117+F118+F119+F125+F126+F127+F128+F129+F130+F131+F132+F133+F134+F135+F136+F137+F138+F139+F140+F143+F144+F145+F94+F106+F107+F120+F121+F142+F102+F98+F124+F122+F141</f>
        <v>1678992815.99</v>
      </c>
      <c r="G88" s="68">
        <f>G89+G93+G96+G97+G99+G100+G101+G103+G104+G105+G108+G109+G110+G111+G112+G114+G115+G116+G117+G118+G119+G125+G126+G127+G128+G129+G130+G131+G132+G133+G134+G135+G136+G137+G138+G139+G140+G143+G144+G145+G94+G106+G107+G120+G121+G142+G102+G98+G124+G122+G141</f>
        <v>1679811476.1900003</v>
      </c>
      <c r="H88" s="68">
        <f>H89+H93+H96+H97+H99+H100+H101+H103+H104+H105+H108+H109+H110+H111+H112+H114+H115+H116+H117+H118+H119+H125+H126+H127+H128+H129+H130+H131+H132+H133+H134+H135+H136+H137+H138+H139+H140+H143+H144+H145+H94+H106+H107+H120+H121+H142+H102+H98+H124+H122+H141+H123</f>
        <v>1851053471.8200002</v>
      </c>
      <c r="I88" s="68">
        <f>I89+I93+I96+I97+I99+I100+I101+I103+I104+I105+I108+I109+I110+I111+I112+I114+I115+I116+I117+I118+I119+I125+I126+I127+I128+I129+I130+I131+I132+I133+I134+I135+I136+I137+I138+I139+I140+I143+I144+I145+I94+I106+I107+I120+I121+I142+I102+I98+I124+I122+I141+I123++I95</f>
        <v>1790399657.4699998</v>
      </c>
      <c r="J88" s="26"/>
    </row>
    <row r="89" spans="1:10" s="25" customFormat="1" ht="16.850000000000001" customHeight="1" x14ac:dyDescent="0.3">
      <c r="A89" s="37" t="s">
        <v>113</v>
      </c>
      <c r="B89" s="37" t="s">
        <v>20</v>
      </c>
      <c r="C89" s="37" t="s">
        <v>21</v>
      </c>
      <c r="D89" s="37" t="s">
        <v>22</v>
      </c>
      <c r="E89" s="82" t="s">
        <v>112</v>
      </c>
      <c r="F89" s="68">
        <f>F90+F91+F92</f>
        <v>92944082</v>
      </c>
      <c r="G89" s="69">
        <f>G90+G91</f>
        <v>51834600</v>
      </c>
      <c r="H89" s="69">
        <f>H90+H91</f>
        <v>51834600</v>
      </c>
      <c r="I89" s="69">
        <f>I90+I91</f>
        <v>51834600</v>
      </c>
      <c r="J89" s="26"/>
    </row>
    <row r="90" spans="1:10" s="25" customFormat="1" ht="24.2" x14ac:dyDescent="0.3">
      <c r="A90" s="40" t="s">
        <v>111</v>
      </c>
      <c r="B90" s="40" t="s">
        <v>150</v>
      </c>
      <c r="C90" s="40" t="s">
        <v>21</v>
      </c>
      <c r="D90" s="40" t="s">
        <v>85</v>
      </c>
      <c r="E90" s="43" t="s">
        <v>270</v>
      </c>
      <c r="F90" s="70">
        <v>49379000</v>
      </c>
      <c r="G90" s="71">
        <v>49379000</v>
      </c>
      <c r="H90" s="71">
        <v>49379000</v>
      </c>
      <c r="I90" s="71">
        <v>49379000</v>
      </c>
      <c r="J90" s="26"/>
    </row>
    <row r="91" spans="1:10" s="25" customFormat="1" ht="25.2" customHeight="1" x14ac:dyDescent="0.3">
      <c r="A91" s="40" t="s">
        <v>114</v>
      </c>
      <c r="B91" s="40" t="s">
        <v>150</v>
      </c>
      <c r="C91" s="40" t="s">
        <v>21</v>
      </c>
      <c r="D91" s="40" t="s">
        <v>85</v>
      </c>
      <c r="E91" s="43" t="s">
        <v>194</v>
      </c>
      <c r="F91" s="70">
        <v>39822011</v>
      </c>
      <c r="G91" s="71">
        <v>2455600</v>
      </c>
      <c r="H91" s="71">
        <v>2455600</v>
      </c>
      <c r="I91" s="71">
        <v>2455600</v>
      </c>
      <c r="J91" s="26"/>
    </row>
    <row r="92" spans="1:10" s="67" customFormat="1" x14ac:dyDescent="0.3">
      <c r="A92" s="66" t="s">
        <v>115</v>
      </c>
      <c r="B92" s="66" t="s">
        <v>150</v>
      </c>
      <c r="C92" s="66" t="s">
        <v>21</v>
      </c>
      <c r="D92" s="66" t="s">
        <v>85</v>
      </c>
      <c r="E92" s="85" t="s">
        <v>225</v>
      </c>
      <c r="F92" s="72">
        <v>3743071</v>
      </c>
      <c r="G92" s="73">
        <v>0</v>
      </c>
      <c r="H92" s="73">
        <v>0</v>
      </c>
      <c r="I92" s="73">
        <v>0</v>
      </c>
    </row>
    <row r="93" spans="1:10" s="25" customFormat="1" ht="36.299999999999997" x14ac:dyDescent="0.3">
      <c r="A93" s="66" t="s">
        <v>116</v>
      </c>
      <c r="B93" s="40" t="s">
        <v>150</v>
      </c>
      <c r="C93" s="40" t="s">
        <v>21</v>
      </c>
      <c r="D93" s="40" t="s">
        <v>85</v>
      </c>
      <c r="E93" s="43" t="s">
        <v>265</v>
      </c>
      <c r="F93" s="70">
        <v>1176755.43</v>
      </c>
      <c r="G93" s="71">
        <v>85296650</v>
      </c>
      <c r="H93" s="71">
        <v>0</v>
      </c>
      <c r="I93" s="71">
        <v>0</v>
      </c>
      <c r="J93" s="26"/>
    </row>
    <row r="94" spans="1:10" s="56" customFormat="1" ht="59.8" customHeight="1" x14ac:dyDescent="0.3">
      <c r="A94" s="66" t="s">
        <v>292</v>
      </c>
      <c r="B94" s="64" t="s">
        <v>150</v>
      </c>
      <c r="C94" s="64" t="s">
        <v>21</v>
      </c>
      <c r="D94" s="64" t="s">
        <v>85</v>
      </c>
      <c r="E94" s="43" t="s">
        <v>299</v>
      </c>
      <c r="F94" s="70">
        <v>10117000</v>
      </c>
      <c r="G94" s="71">
        <v>0</v>
      </c>
      <c r="H94" s="71">
        <v>0</v>
      </c>
      <c r="I94" s="71">
        <v>0</v>
      </c>
      <c r="J94" s="57"/>
    </row>
    <row r="95" spans="1:10" s="98" customFormat="1" ht="66.7" customHeight="1" x14ac:dyDescent="0.3">
      <c r="A95" s="66" t="s">
        <v>293</v>
      </c>
      <c r="B95" s="100" t="s">
        <v>150</v>
      </c>
      <c r="C95" s="100" t="s">
        <v>21</v>
      </c>
      <c r="D95" s="100" t="s">
        <v>85</v>
      </c>
      <c r="E95" s="43" t="s">
        <v>294</v>
      </c>
      <c r="F95" s="70">
        <v>0</v>
      </c>
      <c r="G95" s="71">
        <v>0</v>
      </c>
      <c r="H95" s="71">
        <v>0</v>
      </c>
      <c r="I95" s="71">
        <v>1694336.07</v>
      </c>
      <c r="J95" s="99"/>
    </row>
    <row r="96" spans="1:10" s="25" customFormat="1" ht="60.5" x14ac:dyDescent="0.3">
      <c r="A96" s="66" t="s">
        <v>252</v>
      </c>
      <c r="B96" s="40" t="s">
        <v>150</v>
      </c>
      <c r="C96" s="40" t="s">
        <v>21</v>
      </c>
      <c r="D96" s="40" t="s">
        <v>85</v>
      </c>
      <c r="E96" s="43" t="s">
        <v>253</v>
      </c>
      <c r="F96" s="74">
        <v>1445700</v>
      </c>
      <c r="G96" s="71">
        <v>0</v>
      </c>
      <c r="H96" s="71">
        <v>0</v>
      </c>
      <c r="I96" s="71">
        <v>0</v>
      </c>
      <c r="J96" s="26"/>
    </row>
    <row r="97" spans="1:10" s="25" customFormat="1" ht="55.75" customHeight="1" x14ac:dyDescent="0.3">
      <c r="A97" s="66" t="s">
        <v>131</v>
      </c>
      <c r="B97" s="40" t="s">
        <v>150</v>
      </c>
      <c r="C97" s="40" t="s">
        <v>21</v>
      </c>
      <c r="D97" s="40" t="s">
        <v>85</v>
      </c>
      <c r="E97" s="43" t="s">
        <v>195</v>
      </c>
      <c r="F97" s="74">
        <v>24845378.850000001</v>
      </c>
      <c r="G97" s="73">
        <v>6367844.5300000003</v>
      </c>
      <c r="H97" s="73">
        <v>6207960.4699999997</v>
      </c>
      <c r="I97" s="73">
        <v>5914590.9400000004</v>
      </c>
      <c r="J97" s="26"/>
    </row>
    <row r="98" spans="1:10" s="98" customFormat="1" ht="60.5" x14ac:dyDescent="0.3">
      <c r="A98" s="66" t="s">
        <v>286</v>
      </c>
      <c r="B98" s="100" t="s">
        <v>150</v>
      </c>
      <c r="C98" s="100" t="s">
        <v>21</v>
      </c>
      <c r="D98" s="100" t="s">
        <v>85</v>
      </c>
      <c r="E98" s="43" t="s">
        <v>287</v>
      </c>
      <c r="F98" s="74">
        <v>450000</v>
      </c>
      <c r="G98" s="73"/>
      <c r="H98" s="73"/>
      <c r="I98" s="73"/>
      <c r="J98" s="99"/>
    </row>
    <row r="99" spans="1:10" s="25" customFormat="1" ht="50.25" customHeight="1" x14ac:dyDescent="0.3">
      <c r="A99" s="66" t="s">
        <v>117</v>
      </c>
      <c r="B99" s="40" t="s">
        <v>150</v>
      </c>
      <c r="C99" s="40" t="s">
        <v>21</v>
      </c>
      <c r="D99" s="40" t="s">
        <v>85</v>
      </c>
      <c r="E99" s="43" t="s">
        <v>302</v>
      </c>
      <c r="F99" s="74">
        <v>500000</v>
      </c>
      <c r="G99" s="73">
        <v>0</v>
      </c>
      <c r="H99" s="73">
        <v>0</v>
      </c>
      <c r="I99" s="73">
        <v>0</v>
      </c>
      <c r="J99" s="26"/>
    </row>
    <row r="100" spans="1:10" s="25" customFormat="1" ht="31.25" customHeight="1" x14ac:dyDescent="0.3">
      <c r="A100" s="66" t="s">
        <v>132</v>
      </c>
      <c r="B100" s="40" t="s">
        <v>150</v>
      </c>
      <c r="C100" s="40" t="s">
        <v>21</v>
      </c>
      <c r="D100" s="40" t="s">
        <v>85</v>
      </c>
      <c r="E100" s="43" t="s">
        <v>303</v>
      </c>
      <c r="F100" s="74">
        <v>1403325</v>
      </c>
      <c r="G100" s="73">
        <v>0</v>
      </c>
      <c r="H100" s="73">
        <v>0</v>
      </c>
      <c r="I100" s="73">
        <v>0</v>
      </c>
      <c r="J100" s="26"/>
    </row>
    <row r="101" spans="1:10" s="56" customFormat="1" ht="24.2" x14ac:dyDescent="0.3">
      <c r="A101" s="66" t="s">
        <v>226</v>
      </c>
      <c r="B101" s="64" t="s">
        <v>150</v>
      </c>
      <c r="C101" s="64" t="s">
        <v>21</v>
      </c>
      <c r="D101" s="64" t="s">
        <v>85</v>
      </c>
      <c r="E101" s="43" t="s">
        <v>227</v>
      </c>
      <c r="F101" s="74">
        <v>668192</v>
      </c>
      <c r="G101" s="73">
        <v>0</v>
      </c>
      <c r="H101" s="73">
        <v>0</v>
      </c>
      <c r="I101" s="73">
        <v>0</v>
      </c>
      <c r="J101" s="57"/>
    </row>
    <row r="102" spans="1:10" s="56" customFormat="1" ht="24.2" x14ac:dyDescent="0.3">
      <c r="A102" s="66" t="s">
        <v>250</v>
      </c>
      <c r="B102" s="64" t="s">
        <v>150</v>
      </c>
      <c r="C102" s="64" t="s">
        <v>21</v>
      </c>
      <c r="D102" s="64" t="s">
        <v>85</v>
      </c>
      <c r="E102" s="43" t="s">
        <v>264</v>
      </c>
      <c r="F102" s="74">
        <v>10472840</v>
      </c>
      <c r="G102" s="73">
        <v>0</v>
      </c>
      <c r="H102" s="73">
        <v>0</v>
      </c>
      <c r="I102" s="73">
        <v>0</v>
      </c>
      <c r="J102" s="57"/>
    </row>
    <row r="103" spans="1:10" s="25" customFormat="1" ht="24.2" x14ac:dyDescent="0.3">
      <c r="A103" s="66" t="s">
        <v>118</v>
      </c>
      <c r="B103" s="40" t="s">
        <v>150</v>
      </c>
      <c r="C103" s="40" t="s">
        <v>21</v>
      </c>
      <c r="D103" s="40" t="s">
        <v>85</v>
      </c>
      <c r="E103" s="43" t="s">
        <v>300</v>
      </c>
      <c r="F103" s="74">
        <v>228581.77</v>
      </c>
      <c r="G103" s="73">
        <v>0</v>
      </c>
      <c r="H103" s="73">
        <v>0</v>
      </c>
      <c r="I103" s="73">
        <v>0</v>
      </c>
      <c r="J103" s="26"/>
    </row>
    <row r="104" spans="1:10" ht="35.299999999999997" customHeight="1" x14ac:dyDescent="0.3">
      <c r="A104" s="66" t="s">
        <v>84</v>
      </c>
      <c r="B104" s="40" t="s">
        <v>150</v>
      </c>
      <c r="C104" s="40" t="s">
        <v>21</v>
      </c>
      <c r="D104" s="40" t="s">
        <v>85</v>
      </c>
      <c r="E104" s="43" t="s">
        <v>301</v>
      </c>
      <c r="F104" s="74">
        <v>7221764.8300000001</v>
      </c>
      <c r="G104" s="73">
        <v>0</v>
      </c>
      <c r="H104" s="73">
        <v>0</v>
      </c>
      <c r="I104" s="73">
        <v>0</v>
      </c>
    </row>
    <row r="105" spans="1:10" ht="23.05" customHeight="1" x14ac:dyDescent="0.3">
      <c r="A105" s="66" t="s">
        <v>133</v>
      </c>
      <c r="B105" s="40" t="s">
        <v>150</v>
      </c>
      <c r="C105" s="40" t="s">
        <v>21</v>
      </c>
      <c r="D105" s="40" t="s">
        <v>85</v>
      </c>
      <c r="E105" s="43" t="s">
        <v>304</v>
      </c>
      <c r="F105" s="74">
        <v>242368970.72999999</v>
      </c>
      <c r="G105" s="73">
        <v>351124260</v>
      </c>
      <c r="H105" s="73">
        <v>506335000</v>
      </c>
      <c r="I105" s="73">
        <v>348970410</v>
      </c>
    </row>
    <row r="106" spans="1:10" s="47" customFormat="1" ht="24.2" x14ac:dyDescent="0.3">
      <c r="A106" s="66" t="s">
        <v>257</v>
      </c>
      <c r="B106" s="64" t="s">
        <v>150</v>
      </c>
      <c r="C106" s="64" t="s">
        <v>21</v>
      </c>
      <c r="D106" s="64" t="s">
        <v>85</v>
      </c>
      <c r="E106" s="43" t="s">
        <v>258</v>
      </c>
      <c r="F106" s="74">
        <v>0</v>
      </c>
      <c r="G106" s="73">
        <v>0</v>
      </c>
      <c r="H106" s="73">
        <v>0</v>
      </c>
      <c r="I106" s="73">
        <v>0</v>
      </c>
      <c r="J106" s="48"/>
    </row>
    <row r="107" spans="1:10" s="47" customFormat="1" ht="27.25" customHeight="1" x14ac:dyDescent="0.3">
      <c r="A107" s="66" t="s">
        <v>255</v>
      </c>
      <c r="B107" s="64" t="s">
        <v>150</v>
      </c>
      <c r="C107" s="64" t="s">
        <v>21</v>
      </c>
      <c r="D107" s="64" t="s">
        <v>85</v>
      </c>
      <c r="E107" s="43" t="s">
        <v>256</v>
      </c>
      <c r="F107" s="74">
        <v>1134711.67</v>
      </c>
      <c r="G107" s="73">
        <v>0</v>
      </c>
      <c r="H107" s="73">
        <v>0</v>
      </c>
      <c r="I107" s="73">
        <v>0</v>
      </c>
      <c r="J107" s="48"/>
    </row>
    <row r="108" spans="1:10" s="47" customFormat="1" ht="24.2" x14ac:dyDescent="0.3">
      <c r="A108" s="66" t="s">
        <v>228</v>
      </c>
      <c r="B108" s="64" t="s">
        <v>150</v>
      </c>
      <c r="C108" s="64" t="s">
        <v>21</v>
      </c>
      <c r="D108" s="64" t="s">
        <v>85</v>
      </c>
      <c r="E108" s="43" t="s">
        <v>229</v>
      </c>
      <c r="F108" s="72">
        <v>0</v>
      </c>
      <c r="G108" s="73">
        <v>0</v>
      </c>
      <c r="H108" s="73">
        <v>0</v>
      </c>
      <c r="I108" s="73">
        <v>0</v>
      </c>
      <c r="J108" s="48"/>
    </row>
    <row r="109" spans="1:10" s="47" customFormat="1" ht="48.4" x14ac:dyDescent="0.3">
      <c r="A109" s="66" t="s">
        <v>230</v>
      </c>
      <c r="B109" s="64" t="s">
        <v>150</v>
      </c>
      <c r="C109" s="64" t="s">
        <v>21</v>
      </c>
      <c r="D109" s="64" t="s">
        <v>85</v>
      </c>
      <c r="E109" s="43" t="s">
        <v>231</v>
      </c>
      <c r="F109" s="74">
        <v>27294192</v>
      </c>
      <c r="G109" s="73">
        <v>0</v>
      </c>
      <c r="H109" s="73">
        <v>0</v>
      </c>
      <c r="I109" s="73">
        <v>0</v>
      </c>
      <c r="J109" s="48"/>
    </row>
    <row r="110" spans="1:10" ht="24.2" x14ac:dyDescent="0.3">
      <c r="A110" s="66" t="s">
        <v>86</v>
      </c>
      <c r="B110" s="40" t="s">
        <v>150</v>
      </c>
      <c r="C110" s="40" t="s">
        <v>139</v>
      </c>
      <c r="D110" s="40" t="s">
        <v>85</v>
      </c>
      <c r="E110" s="43" t="s">
        <v>305</v>
      </c>
      <c r="F110" s="74"/>
      <c r="G110" s="73">
        <v>0</v>
      </c>
      <c r="H110" s="73">
        <v>0</v>
      </c>
      <c r="I110" s="73">
        <v>0</v>
      </c>
    </row>
    <row r="111" spans="1:10" ht="60.5" x14ac:dyDescent="0.3">
      <c r="A111" s="66" t="s">
        <v>86</v>
      </c>
      <c r="B111" s="40" t="s">
        <v>150</v>
      </c>
      <c r="C111" s="40" t="s">
        <v>119</v>
      </c>
      <c r="D111" s="40" t="s">
        <v>85</v>
      </c>
      <c r="E111" s="43" t="s">
        <v>232</v>
      </c>
      <c r="F111" s="72">
        <v>0</v>
      </c>
      <c r="G111" s="73">
        <v>14680100</v>
      </c>
      <c r="H111" s="73">
        <v>0</v>
      </c>
      <c r="I111" s="73">
        <v>0</v>
      </c>
    </row>
    <row r="112" spans="1:10" ht="60.5" x14ac:dyDescent="0.3">
      <c r="A112" s="66" t="s">
        <v>86</v>
      </c>
      <c r="B112" s="40" t="s">
        <v>150</v>
      </c>
      <c r="C112" s="40" t="s">
        <v>120</v>
      </c>
      <c r="D112" s="40" t="s">
        <v>85</v>
      </c>
      <c r="E112" s="43" t="s">
        <v>233</v>
      </c>
      <c r="F112" s="74">
        <v>12525000</v>
      </c>
      <c r="G112" s="73">
        <v>14634350.460000001</v>
      </c>
      <c r="H112" s="73">
        <v>2587052.3199999998</v>
      </c>
      <c r="I112" s="73">
        <v>4252000</v>
      </c>
    </row>
    <row r="113" spans="1:10" ht="36.299999999999997" x14ac:dyDescent="0.3">
      <c r="A113" s="66" t="s">
        <v>86</v>
      </c>
      <c r="B113" s="40" t="s">
        <v>60</v>
      </c>
      <c r="C113" s="40" t="s">
        <v>134</v>
      </c>
      <c r="D113" s="40" t="s">
        <v>85</v>
      </c>
      <c r="E113" s="43" t="s">
        <v>306</v>
      </c>
      <c r="F113" s="74">
        <v>0</v>
      </c>
      <c r="G113" s="73">
        <v>0</v>
      </c>
      <c r="H113" s="73">
        <v>0</v>
      </c>
      <c r="I113" s="73">
        <v>0</v>
      </c>
    </row>
    <row r="114" spans="1:10" ht="48.4" x14ac:dyDescent="0.3">
      <c r="A114" s="66" t="s">
        <v>86</v>
      </c>
      <c r="B114" s="40" t="s">
        <v>150</v>
      </c>
      <c r="C114" s="40" t="s">
        <v>87</v>
      </c>
      <c r="D114" s="40" t="s">
        <v>85</v>
      </c>
      <c r="E114" s="43" t="s">
        <v>251</v>
      </c>
      <c r="F114" s="74">
        <v>5535059</v>
      </c>
      <c r="G114" s="73">
        <v>5535059</v>
      </c>
      <c r="H114" s="73">
        <v>5535059</v>
      </c>
      <c r="I114" s="73">
        <v>5535059</v>
      </c>
    </row>
    <row r="115" spans="1:10" ht="84.7" x14ac:dyDescent="0.3">
      <c r="A115" s="66" t="s">
        <v>86</v>
      </c>
      <c r="B115" s="40" t="s">
        <v>150</v>
      </c>
      <c r="C115" s="40" t="s">
        <v>88</v>
      </c>
      <c r="D115" s="40" t="s">
        <v>85</v>
      </c>
      <c r="E115" s="43" t="s">
        <v>234</v>
      </c>
      <c r="F115" s="74">
        <v>511312.23</v>
      </c>
      <c r="G115" s="73">
        <v>524000.66</v>
      </c>
      <c r="H115" s="73">
        <v>441132.12</v>
      </c>
      <c r="I115" s="73">
        <v>441132.12</v>
      </c>
    </row>
    <row r="116" spans="1:10" ht="36.299999999999997" x14ac:dyDescent="0.3">
      <c r="A116" s="66" t="s">
        <v>86</v>
      </c>
      <c r="B116" s="40" t="s">
        <v>150</v>
      </c>
      <c r="C116" s="40" t="s">
        <v>121</v>
      </c>
      <c r="D116" s="40" t="s">
        <v>85</v>
      </c>
      <c r="E116" s="43" t="s">
        <v>235</v>
      </c>
      <c r="F116" s="74">
        <v>724570</v>
      </c>
      <c r="G116" s="73">
        <v>546313.27</v>
      </c>
      <c r="H116" s="73">
        <v>1877161.63</v>
      </c>
      <c r="I116" s="73">
        <v>2775578.95</v>
      </c>
    </row>
    <row r="117" spans="1:10" ht="72" customHeight="1" x14ac:dyDescent="0.3">
      <c r="A117" s="66" t="s">
        <v>86</v>
      </c>
      <c r="B117" s="40" t="s">
        <v>150</v>
      </c>
      <c r="C117" s="40" t="s">
        <v>135</v>
      </c>
      <c r="D117" s="40" t="s">
        <v>85</v>
      </c>
      <c r="E117" s="103" t="s">
        <v>307</v>
      </c>
      <c r="F117" s="74">
        <v>38470740.799999997</v>
      </c>
      <c r="G117" s="73">
        <v>1112800</v>
      </c>
      <c r="H117" s="73">
        <v>31276110</v>
      </c>
      <c r="I117" s="73">
        <v>31572760</v>
      </c>
    </row>
    <row r="118" spans="1:10" ht="36.299999999999997" x14ac:dyDescent="0.3">
      <c r="A118" s="66" t="s">
        <v>86</v>
      </c>
      <c r="B118" s="40" t="s">
        <v>150</v>
      </c>
      <c r="C118" s="40" t="s">
        <v>122</v>
      </c>
      <c r="D118" s="40" t="s">
        <v>85</v>
      </c>
      <c r="E118" s="43" t="s">
        <v>295</v>
      </c>
      <c r="F118" s="74">
        <v>6006367.2400000002</v>
      </c>
      <c r="G118" s="73">
        <v>5889380.1100000003</v>
      </c>
      <c r="H118" s="73">
        <v>5298679.3899999997</v>
      </c>
      <c r="I118" s="73">
        <v>5104814.0199999996</v>
      </c>
    </row>
    <row r="119" spans="1:10" ht="48.4" x14ac:dyDescent="0.3">
      <c r="A119" s="66" t="s">
        <v>86</v>
      </c>
      <c r="B119" s="40" t="s">
        <v>150</v>
      </c>
      <c r="C119" s="40" t="s">
        <v>123</v>
      </c>
      <c r="D119" s="40" t="s">
        <v>85</v>
      </c>
      <c r="E119" s="43" t="s">
        <v>296</v>
      </c>
      <c r="F119" s="74">
        <v>6127792.75</v>
      </c>
      <c r="G119" s="73">
        <v>53634.87</v>
      </c>
      <c r="H119" s="73">
        <v>53634.87</v>
      </c>
      <c r="I119" s="73">
        <v>53634.87</v>
      </c>
    </row>
    <row r="120" spans="1:10" s="47" customFormat="1" ht="36.299999999999997" x14ac:dyDescent="0.3">
      <c r="A120" s="66" t="s">
        <v>86</v>
      </c>
      <c r="B120" s="64" t="s">
        <v>150</v>
      </c>
      <c r="C120" s="64" t="s">
        <v>261</v>
      </c>
      <c r="D120" s="64" t="s">
        <v>85</v>
      </c>
      <c r="E120" s="43" t="s">
        <v>262</v>
      </c>
      <c r="F120" s="74">
        <v>0</v>
      </c>
      <c r="G120" s="73">
        <v>0</v>
      </c>
      <c r="H120" s="73">
        <v>0</v>
      </c>
      <c r="I120" s="73">
        <v>0</v>
      </c>
      <c r="J120" s="48"/>
    </row>
    <row r="121" spans="1:10" s="47" customFormat="1" ht="24.2" x14ac:dyDescent="0.3">
      <c r="A121" s="66" t="s">
        <v>86</v>
      </c>
      <c r="B121" s="64" t="s">
        <v>150</v>
      </c>
      <c r="C121" s="64" t="s">
        <v>259</v>
      </c>
      <c r="D121" s="64" t="s">
        <v>85</v>
      </c>
      <c r="E121" s="43" t="s">
        <v>260</v>
      </c>
      <c r="F121" s="74">
        <v>0</v>
      </c>
      <c r="G121" s="73">
        <v>0</v>
      </c>
      <c r="H121" s="73">
        <v>0</v>
      </c>
      <c r="I121" s="73">
        <v>0</v>
      </c>
      <c r="J121" s="48"/>
    </row>
    <row r="122" spans="1:10" s="93" customFormat="1" ht="36.299999999999997" x14ac:dyDescent="0.3">
      <c r="A122" s="66" t="s">
        <v>86</v>
      </c>
      <c r="B122" s="100" t="s">
        <v>150</v>
      </c>
      <c r="C122" s="100" t="s">
        <v>297</v>
      </c>
      <c r="D122" s="100" t="s">
        <v>85</v>
      </c>
      <c r="E122" s="43" t="s">
        <v>291</v>
      </c>
      <c r="F122" s="74">
        <v>1000000</v>
      </c>
      <c r="G122" s="73">
        <v>0</v>
      </c>
      <c r="H122" s="73">
        <v>0</v>
      </c>
      <c r="I122" s="73">
        <v>0</v>
      </c>
      <c r="J122" s="94"/>
    </row>
    <row r="123" spans="1:10" s="93" customFormat="1" ht="60.5" x14ac:dyDescent="0.3">
      <c r="A123" s="66" t="s">
        <v>86</v>
      </c>
      <c r="B123" s="100" t="s">
        <v>150</v>
      </c>
      <c r="C123" s="100" t="s">
        <v>298</v>
      </c>
      <c r="D123" s="100" t="s">
        <v>85</v>
      </c>
      <c r="E123" s="43" t="s">
        <v>308</v>
      </c>
      <c r="F123" s="74">
        <v>0</v>
      </c>
      <c r="G123" s="73">
        <v>0</v>
      </c>
      <c r="H123" s="73">
        <v>6900000</v>
      </c>
      <c r="I123" s="73">
        <v>4140000</v>
      </c>
      <c r="J123" s="94"/>
    </row>
    <row r="124" spans="1:10" s="93" customFormat="1" ht="60.5" x14ac:dyDescent="0.3">
      <c r="A124" s="66" t="s">
        <v>86</v>
      </c>
      <c r="B124" s="100" t="s">
        <v>150</v>
      </c>
      <c r="C124" s="100" t="s">
        <v>288</v>
      </c>
      <c r="D124" s="100" t="s">
        <v>85</v>
      </c>
      <c r="E124" s="43" t="s">
        <v>289</v>
      </c>
      <c r="F124" s="74">
        <v>59969329</v>
      </c>
      <c r="G124" s="73">
        <v>305359819.42000002</v>
      </c>
      <c r="H124" s="73">
        <v>331740627.95999998</v>
      </c>
      <c r="I124" s="73">
        <v>359559044.31999999</v>
      </c>
      <c r="J124" s="94"/>
    </row>
    <row r="125" spans="1:10" ht="108.9" x14ac:dyDescent="0.3">
      <c r="A125" s="66" t="s">
        <v>89</v>
      </c>
      <c r="B125" s="66" t="s">
        <v>150</v>
      </c>
      <c r="C125" s="40" t="s">
        <v>90</v>
      </c>
      <c r="D125" s="40" t="s">
        <v>85</v>
      </c>
      <c r="E125" s="43" t="s">
        <v>314</v>
      </c>
      <c r="F125" s="74">
        <v>556305684.45000005</v>
      </c>
      <c r="G125" s="73">
        <v>432377199.30000001</v>
      </c>
      <c r="H125" s="73">
        <v>471257217.55000001</v>
      </c>
      <c r="I125" s="73">
        <v>509382039.94999999</v>
      </c>
    </row>
    <row r="126" spans="1:10" ht="89" customHeight="1" x14ac:dyDescent="0.3">
      <c r="A126" s="66" t="s">
        <v>89</v>
      </c>
      <c r="B126" s="66" t="s">
        <v>150</v>
      </c>
      <c r="C126" s="40" t="s">
        <v>91</v>
      </c>
      <c r="D126" s="40" t="s">
        <v>85</v>
      </c>
      <c r="E126" s="43" t="s">
        <v>315</v>
      </c>
      <c r="F126" s="74">
        <v>74396.61</v>
      </c>
      <c r="G126" s="73">
        <v>78312.22</v>
      </c>
      <c r="H126" s="73">
        <v>0</v>
      </c>
      <c r="I126" s="73">
        <v>0</v>
      </c>
    </row>
    <row r="127" spans="1:10" ht="77.5" customHeight="1" x14ac:dyDescent="0.3">
      <c r="A127" s="66" t="s">
        <v>89</v>
      </c>
      <c r="B127" s="66" t="s">
        <v>150</v>
      </c>
      <c r="C127" s="40" t="s">
        <v>92</v>
      </c>
      <c r="D127" s="40" t="s">
        <v>85</v>
      </c>
      <c r="E127" s="43" t="s">
        <v>316</v>
      </c>
      <c r="F127" s="74">
        <v>343441175.64999998</v>
      </c>
      <c r="G127" s="73">
        <v>321168629.89999998</v>
      </c>
      <c r="H127" s="73">
        <v>347105064.39999998</v>
      </c>
      <c r="I127" s="73">
        <v>376946234.5</v>
      </c>
    </row>
    <row r="128" spans="1:10" ht="72.599999999999994" x14ac:dyDescent="0.3">
      <c r="A128" s="66" t="s">
        <v>89</v>
      </c>
      <c r="B128" s="66" t="s">
        <v>150</v>
      </c>
      <c r="C128" s="40" t="s">
        <v>93</v>
      </c>
      <c r="D128" s="40" t="s">
        <v>85</v>
      </c>
      <c r="E128" s="43" t="s">
        <v>317</v>
      </c>
      <c r="F128" s="74">
        <v>11039736</v>
      </c>
      <c r="G128" s="73">
        <v>12390874.779999999</v>
      </c>
      <c r="H128" s="73">
        <v>11527110</v>
      </c>
      <c r="I128" s="73">
        <v>11527110</v>
      </c>
    </row>
    <row r="129" spans="1:10" ht="46.95" customHeight="1" x14ac:dyDescent="0.3">
      <c r="A129" s="66" t="s">
        <v>89</v>
      </c>
      <c r="B129" s="66" t="s">
        <v>150</v>
      </c>
      <c r="C129" s="40" t="s">
        <v>94</v>
      </c>
      <c r="D129" s="40" t="s">
        <v>85</v>
      </c>
      <c r="E129" s="43" t="s">
        <v>318</v>
      </c>
      <c r="F129" s="74">
        <v>1355800</v>
      </c>
      <c r="G129" s="73">
        <v>1574000</v>
      </c>
      <c r="H129" s="73">
        <v>1660200</v>
      </c>
      <c r="I129" s="73">
        <v>1660200</v>
      </c>
    </row>
    <row r="130" spans="1:10" ht="60.5" x14ac:dyDescent="0.3">
      <c r="A130" s="66" t="s">
        <v>89</v>
      </c>
      <c r="B130" s="66" t="s">
        <v>150</v>
      </c>
      <c r="C130" s="40" t="s">
        <v>95</v>
      </c>
      <c r="D130" s="40" t="s">
        <v>85</v>
      </c>
      <c r="E130" s="43" t="s">
        <v>319</v>
      </c>
      <c r="F130" s="74">
        <v>1241480.6000000001</v>
      </c>
      <c r="G130" s="73">
        <v>1770426.79</v>
      </c>
      <c r="H130" s="73">
        <v>1924935.73</v>
      </c>
      <c r="I130" s="73">
        <v>1929110.39</v>
      </c>
    </row>
    <row r="131" spans="1:10" ht="166.5" customHeight="1" x14ac:dyDescent="0.3">
      <c r="A131" s="66" t="s">
        <v>89</v>
      </c>
      <c r="B131" s="66" t="s">
        <v>150</v>
      </c>
      <c r="C131" s="40" t="s">
        <v>96</v>
      </c>
      <c r="D131" s="40" t="s">
        <v>85</v>
      </c>
      <c r="E131" s="43" t="s">
        <v>320</v>
      </c>
      <c r="F131" s="74">
        <v>170992.34</v>
      </c>
      <c r="G131" s="73">
        <v>192950.09</v>
      </c>
      <c r="H131" s="73">
        <v>192950.09</v>
      </c>
      <c r="I131" s="73">
        <v>192950.09</v>
      </c>
    </row>
    <row r="132" spans="1:10" ht="65.25" customHeight="1" x14ac:dyDescent="0.3">
      <c r="A132" s="66" t="s">
        <v>89</v>
      </c>
      <c r="B132" s="66" t="s">
        <v>150</v>
      </c>
      <c r="C132" s="40" t="s">
        <v>97</v>
      </c>
      <c r="D132" s="40" t="s">
        <v>85</v>
      </c>
      <c r="E132" s="43" t="s">
        <v>321</v>
      </c>
      <c r="F132" s="74">
        <v>10000</v>
      </c>
      <c r="G132" s="73">
        <v>10000</v>
      </c>
      <c r="H132" s="73">
        <v>10000</v>
      </c>
      <c r="I132" s="73">
        <v>10000</v>
      </c>
    </row>
    <row r="133" spans="1:10" ht="83.95" customHeight="1" x14ac:dyDescent="0.3">
      <c r="A133" s="66" t="s">
        <v>89</v>
      </c>
      <c r="B133" s="66" t="s">
        <v>150</v>
      </c>
      <c r="C133" s="40" t="s">
        <v>98</v>
      </c>
      <c r="D133" s="40" t="s">
        <v>85</v>
      </c>
      <c r="E133" s="43" t="s">
        <v>309</v>
      </c>
      <c r="F133" s="74">
        <v>1040241.71</v>
      </c>
      <c r="G133" s="73">
        <v>780847.67</v>
      </c>
      <c r="H133" s="73">
        <v>516132</v>
      </c>
      <c r="I133" s="73">
        <v>516132</v>
      </c>
    </row>
    <row r="134" spans="1:10" ht="114.8" customHeight="1" x14ac:dyDescent="0.3">
      <c r="A134" s="66" t="s">
        <v>89</v>
      </c>
      <c r="B134" s="66" t="s">
        <v>150</v>
      </c>
      <c r="C134" s="40" t="s">
        <v>99</v>
      </c>
      <c r="D134" s="40" t="s">
        <v>85</v>
      </c>
      <c r="E134" s="43" t="s">
        <v>322</v>
      </c>
      <c r="F134" s="74">
        <v>135510.37</v>
      </c>
      <c r="G134" s="73">
        <v>61176.5</v>
      </c>
      <c r="H134" s="73">
        <v>49276.5</v>
      </c>
      <c r="I134" s="73">
        <v>49276.5</v>
      </c>
    </row>
    <row r="135" spans="1:10" ht="72.599999999999994" x14ac:dyDescent="0.3">
      <c r="A135" s="66" t="s">
        <v>89</v>
      </c>
      <c r="B135" s="66" t="s">
        <v>150</v>
      </c>
      <c r="C135" s="40" t="s">
        <v>100</v>
      </c>
      <c r="D135" s="40" t="s">
        <v>85</v>
      </c>
      <c r="E135" s="43" t="s">
        <v>323</v>
      </c>
      <c r="F135" s="74">
        <v>580852.02</v>
      </c>
      <c r="G135" s="73">
        <v>677098.64</v>
      </c>
      <c r="H135" s="73">
        <v>677098.64</v>
      </c>
      <c r="I135" s="73">
        <v>677098.64</v>
      </c>
    </row>
    <row r="136" spans="1:10" ht="108.9" x14ac:dyDescent="0.3">
      <c r="A136" s="66" t="s">
        <v>89</v>
      </c>
      <c r="B136" s="66" t="s">
        <v>150</v>
      </c>
      <c r="C136" s="40" t="s">
        <v>101</v>
      </c>
      <c r="D136" s="40" t="s">
        <v>85</v>
      </c>
      <c r="E136" s="43" t="s">
        <v>324</v>
      </c>
      <c r="F136" s="74">
        <v>1321500</v>
      </c>
      <c r="G136" s="73">
        <v>1457200</v>
      </c>
      <c r="H136" s="73">
        <v>1457200</v>
      </c>
      <c r="I136" s="73">
        <v>1457200</v>
      </c>
    </row>
    <row r="137" spans="1:10" ht="96.8" x14ac:dyDescent="0.3">
      <c r="A137" s="66" t="s">
        <v>102</v>
      </c>
      <c r="B137" s="66" t="s">
        <v>150</v>
      </c>
      <c r="C137" s="40" t="s">
        <v>21</v>
      </c>
      <c r="D137" s="40" t="s">
        <v>85</v>
      </c>
      <c r="E137" s="43" t="s">
        <v>325</v>
      </c>
      <c r="F137" s="74">
        <v>1386865</v>
      </c>
      <c r="G137" s="73">
        <v>0</v>
      </c>
      <c r="H137" s="73">
        <v>0</v>
      </c>
      <c r="I137" s="73">
        <v>0</v>
      </c>
    </row>
    <row r="138" spans="1:10" ht="36.299999999999997" x14ac:dyDescent="0.3">
      <c r="A138" s="66" t="s">
        <v>124</v>
      </c>
      <c r="B138" s="66" t="s">
        <v>150</v>
      </c>
      <c r="C138" s="40" t="s">
        <v>21</v>
      </c>
      <c r="D138" s="64" t="s">
        <v>85</v>
      </c>
      <c r="E138" s="43" t="s">
        <v>196</v>
      </c>
      <c r="F138" s="74">
        <v>1303830</v>
      </c>
      <c r="G138" s="73">
        <v>1477000</v>
      </c>
      <c r="H138" s="73">
        <v>1800000</v>
      </c>
      <c r="I138" s="73">
        <v>1900000</v>
      </c>
    </row>
    <row r="139" spans="1:10" ht="60.5" x14ac:dyDescent="0.3">
      <c r="A139" s="66" t="s">
        <v>103</v>
      </c>
      <c r="B139" s="66" t="s">
        <v>150</v>
      </c>
      <c r="C139" s="40" t="s">
        <v>21</v>
      </c>
      <c r="D139" s="40" t="s">
        <v>85</v>
      </c>
      <c r="E139" s="43" t="s">
        <v>197</v>
      </c>
      <c r="F139" s="74">
        <v>19000</v>
      </c>
      <c r="G139" s="73">
        <v>9400</v>
      </c>
      <c r="H139" s="73">
        <v>152900</v>
      </c>
      <c r="I139" s="73">
        <v>23900</v>
      </c>
    </row>
    <row r="140" spans="1:10" ht="24.2" x14ac:dyDescent="0.3">
      <c r="A140" s="66" t="s">
        <v>104</v>
      </c>
      <c r="B140" s="66" t="s">
        <v>150</v>
      </c>
      <c r="C140" s="40" t="s">
        <v>21</v>
      </c>
      <c r="D140" s="40" t="s">
        <v>85</v>
      </c>
      <c r="E140" s="43" t="s">
        <v>198</v>
      </c>
      <c r="F140" s="74">
        <v>2040300</v>
      </c>
      <c r="G140" s="73">
        <v>0</v>
      </c>
      <c r="H140" s="73">
        <v>0</v>
      </c>
      <c r="I140" s="73">
        <v>0</v>
      </c>
    </row>
    <row r="141" spans="1:10" s="93" customFormat="1" ht="106" customHeight="1" x14ac:dyDescent="0.3">
      <c r="A141" s="66" t="s">
        <v>290</v>
      </c>
      <c r="B141" s="66" t="s">
        <v>150</v>
      </c>
      <c r="C141" s="100" t="s">
        <v>21</v>
      </c>
      <c r="D141" s="100" t="s">
        <v>85</v>
      </c>
      <c r="E141" s="104" t="s">
        <v>310</v>
      </c>
      <c r="F141" s="74">
        <v>598920</v>
      </c>
      <c r="G141" s="73">
        <v>0</v>
      </c>
      <c r="H141" s="73">
        <v>0</v>
      </c>
      <c r="I141" s="73">
        <v>0</v>
      </c>
      <c r="J141" s="94"/>
    </row>
    <row r="142" spans="1:10" ht="71.75" customHeight="1" x14ac:dyDescent="0.3">
      <c r="A142" s="66" t="s">
        <v>254</v>
      </c>
      <c r="B142" s="40" t="s">
        <v>150</v>
      </c>
      <c r="C142" s="40" t="s">
        <v>21</v>
      </c>
      <c r="D142" s="40" t="s">
        <v>85</v>
      </c>
      <c r="E142" s="43" t="s">
        <v>311</v>
      </c>
      <c r="F142" s="74">
        <v>4291152.6500000004</v>
      </c>
      <c r="G142" s="73">
        <v>0</v>
      </c>
      <c r="H142" s="73">
        <v>0</v>
      </c>
      <c r="I142" s="73">
        <v>0</v>
      </c>
    </row>
    <row r="143" spans="1:10" ht="95.05" customHeight="1" x14ac:dyDescent="0.3">
      <c r="A143" s="66" t="s">
        <v>136</v>
      </c>
      <c r="B143" s="40" t="s">
        <v>150</v>
      </c>
      <c r="C143" s="40" t="s">
        <v>21</v>
      </c>
      <c r="D143" s="40" t="s">
        <v>85</v>
      </c>
      <c r="E143" s="43" t="s">
        <v>312</v>
      </c>
      <c r="F143" s="74">
        <v>56822535</v>
      </c>
      <c r="G143" s="73">
        <v>0</v>
      </c>
      <c r="H143" s="73">
        <v>0</v>
      </c>
      <c r="I143" s="73">
        <v>0</v>
      </c>
    </row>
    <row r="144" spans="1:10" ht="44.8" customHeight="1" x14ac:dyDescent="0.3">
      <c r="A144" s="66" t="s">
        <v>193</v>
      </c>
      <c r="B144" s="40" t="s">
        <v>150</v>
      </c>
      <c r="C144" s="40" t="s">
        <v>21</v>
      </c>
      <c r="D144" s="40" t="s">
        <v>85</v>
      </c>
      <c r="E144" s="43" t="s">
        <v>313</v>
      </c>
      <c r="F144" s="74">
        <v>46800000</v>
      </c>
      <c r="G144" s="73">
        <v>52000000</v>
      </c>
      <c r="H144" s="73">
        <v>52000000</v>
      </c>
      <c r="I144" s="73">
        <v>52000000</v>
      </c>
    </row>
    <row r="145" spans="1:10" ht="24.2" x14ac:dyDescent="0.3">
      <c r="A145" s="40" t="s">
        <v>125</v>
      </c>
      <c r="B145" s="40" t="s">
        <v>150</v>
      </c>
      <c r="C145" s="40" t="s">
        <v>21</v>
      </c>
      <c r="D145" s="40" t="s">
        <v>85</v>
      </c>
      <c r="E145" s="43" t="s">
        <v>266</v>
      </c>
      <c r="F145" s="74">
        <v>95871178.290000007</v>
      </c>
      <c r="G145" s="73">
        <v>10827547.98</v>
      </c>
      <c r="H145" s="73">
        <v>10636369.15</v>
      </c>
      <c r="I145" s="73">
        <v>10280445.109999999</v>
      </c>
    </row>
    <row r="146" spans="1:10" ht="24.2" x14ac:dyDescent="0.3">
      <c r="A146" s="40" t="s">
        <v>126</v>
      </c>
      <c r="B146" s="40" t="s">
        <v>20</v>
      </c>
      <c r="C146" s="40" t="s">
        <v>21</v>
      </c>
      <c r="D146" s="40" t="s">
        <v>85</v>
      </c>
      <c r="E146" s="43" t="s">
        <v>127</v>
      </c>
      <c r="F146" s="74">
        <v>0</v>
      </c>
      <c r="G146" s="73">
        <v>0</v>
      </c>
      <c r="H146" s="73">
        <v>0</v>
      </c>
      <c r="I146" s="73">
        <v>0</v>
      </c>
    </row>
    <row r="147" spans="1:10" ht="24.2" x14ac:dyDescent="0.3">
      <c r="A147" s="40" t="s">
        <v>128</v>
      </c>
      <c r="B147" s="40" t="s">
        <v>20</v>
      </c>
      <c r="C147" s="40" t="s">
        <v>21</v>
      </c>
      <c r="D147" s="40" t="s">
        <v>85</v>
      </c>
      <c r="E147" s="43" t="s">
        <v>267</v>
      </c>
      <c r="F147" s="74">
        <v>2260537.1</v>
      </c>
      <c r="G147" s="73">
        <v>0</v>
      </c>
      <c r="H147" s="73">
        <v>0</v>
      </c>
      <c r="I147" s="73">
        <v>0</v>
      </c>
    </row>
    <row r="148" spans="1:10" x14ac:dyDescent="0.3">
      <c r="A148" s="40" t="s">
        <v>129</v>
      </c>
      <c r="B148" s="40" t="s">
        <v>20</v>
      </c>
      <c r="C148" s="40" t="s">
        <v>21</v>
      </c>
      <c r="D148" s="40" t="s">
        <v>85</v>
      </c>
      <c r="E148" s="43" t="s">
        <v>268</v>
      </c>
      <c r="F148" s="74">
        <v>934441.14</v>
      </c>
      <c r="G148" s="73">
        <v>0</v>
      </c>
      <c r="H148" s="73">
        <v>0</v>
      </c>
      <c r="I148" s="73">
        <v>0</v>
      </c>
    </row>
    <row r="149" spans="1:10" ht="60.5" x14ac:dyDescent="0.3">
      <c r="A149" s="40" t="s">
        <v>137</v>
      </c>
      <c r="B149" s="40" t="s">
        <v>60</v>
      </c>
      <c r="C149" s="40" t="s">
        <v>21</v>
      </c>
      <c r="D149" s="40" t="s">
        <v>85</v>
      </c>
      <c r="E149" s="43" t="s">
        <v>138</v>
      </c>
      <c r="F149" s="70"/>
      <c r="G149" s="73">
        <v>0</v>
      </c>
      <c r="H149" s="73">
        <v>0</v>
      </c>
      <c r="I149" s="73">
        <v>0</v>
      </c>
    </row>
    <row r="150" spans="1:10" ht="36.299999999999997" x14ac:dyDescent="0.3">
      <c r="A150" s="40" t="s">
        <v>130</v>
      </c>
      <c r="B150" s="40" t="s">
        <v>60</v>
      </c>
      <c r="C150" s="40" t="s">
        <v>21</v>
      </c>
      <c r="D150" s="40" t="s">
        <v>85</v>
      </c>
      <c r="E150" s="43" t="s">
        <v>269</v>
      </c>
      <c r="F150" s="70">
        <v>0</v>
      </c>
      <c r="G150" s="73">
        <v>0</v>
      </c>
      <c r="H150" s="73">
        <v>0</v>
      </c>
      <c r="I150" s="73">
        <v>0</v>
      </c>
    </row>
    <row r="151" spans="1:10" ht="15.55" x14ac:dyDescent="0.3">
      <c r="A151" s="105"/>
      <c r="B151" s="105"/>
      <c r="C151" s="105"/>
      <c r="D151" s="105"/>
      <c r="E151" s="44" t="s">
        <v>105</v>
      </c>
      <c r="F151" s="75">
        <f>F14+F87</f>
        <v>2710074794.23</v>
      </c>
      <c r="G151" s="76">
        <f>G14+G87</f>
        <v>2762732476.1900005</v>
      </c>
      <c r="H151" s="76">
        <f>H14+H87</f>
        <v>3003276471.8200002</v>
      </c>
      <c r="I151" s="76">
        <f>I14+I87</f>
        <v>3027322657.4699998</v>
      </c>
      <c r="J151" s="27"/>
    </row>
    <row r="152" spans="1:10" ht="15.55" x14ac:dyDescent="0.3">
      <c r="A152" s="105"/>
      <c r="B152" s="105"/>
      <c r="C152" s="105"/>
      <c r="D152" s="105"/>
      <c r="E152" s="44" t="s">
        <v>106</v>
      </c>
      <c r="F152" s="77">
        <f>F151-F153</f>
        <v>-5701726.9099998474</v>
      </c>
      <c r="G152" s="76">
        <f>G151-G153</f>
        <v>-17222399.999999523</v>
      </c>
      <c r="H152" s="76">
        <f t="shared" ref="H152:I152" si="1">H151-H153</f>
        <v>-3145400</v>
      </c>
      <c r="I152" s="76">
        <f t="shared" si="1"/>
        <v>-2116400</v>
      </c>
      <c r="J152" s="27"/>
    </row>
    <row r="153" spans="1:10" ht="15.55" x14ac:dyDescent="0.3">
      <c r="A153" s="105"/>
      <c r="B153" s="105"/>
      <c r="C153" s="105"/>
      <c r="D153" s="105"/>
      <c r="E153" s="44" t="s">
        <v>107</v>
      </c>
      <c r="F153" s="78">
        <v>2715776521.1399999</v>
      </c>
      <c r="G153" s="79">
        <v>2779954876.1900001</v>
      </c>
      <c r="H153" s="79">
        <v>3006421871.8200002</v>
      </c>
      <c r="I153" s="79">
        <v>3029439057.4699998</v>
      </c>
      <c r="J153" s="27"/>
    </row>
    <row r="156" spans="1:10" ht="15.55" x14ac:dyDescent="0.3">
      <c r="F156" s="28"/>
    </row>
  </sheetData>
  <mergeCells count="7">
    <mergeCell ref="A152:D152"/>
    <mergeCell ref="A153:D153"/>
    <mergeCell ref="E4:I4"/>
    <mergeCell ref="F6:I6"/>
    <mergeCell ref="A8:I8"/>
    <mergeCell ref="A10:D10"/>
    <mergeCell ref="A151:D151"/>
  </mergeCells>
  <pageMargins left="0.74803149606299213" right="0.51181102362204722" top="0.94488188976377963" bottom="0.55118110236220474" header="0.31496062992125984" footer="0.31496062992125984"/>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PVI</dc:creator>
  <cp:lastModifiedBy>User</cp:lastModifiedBy>
  <cp:lastPrinted>2024-11-07T05:38:24Z</cp:lastPrinted>
  <dcterms:created xsi:type="dcterms:W3CDTF">2019-11-05T07:44:01Z</dcterms:created>
  <dcterms:modified xsi:type="dcterms:W3CDTF">2024-11-07T05:38:28Z</dcterms:modified>
</cp:coreProperties>
</file>